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Sheet1 (3)" sheetId="1" r:id="rId1"/>
    <sheet name="Sheet1 (2)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<sst xmlns="http://schemas.openxmlformats.org/spreadsheetml/2006/main" count="263" uniqueCount="140">
  <si>
    <t>Հաշմանդամներին պրոթեզաօրթոպեդիկ պարագաներով ապահովում և աչքի պրոթեզավորում</t>
  </si>
  <si>
    <t>Պետական աջակցություն &lt;&lt;Ստեփանակերտի պրոթեզաօրթոպեդիկ կենտրոն&gt;&gt;պետական ոչ առևտրային կազմակերպությանը</t>
  </si>
  <si>
    <t>Սպայական անձնակազմի և նրանց ընտանիքների անդամների կենսաթոշակներ</t>
  </si>
  <si>
    <t>Շարքային զինծառայողների և նրանց ընտանիքների անդամների կենսաթոշակներ</t>
  </si>
  <si>
    <t>Սոցիալական կենսաթոշակներ</t>
  </si>
  <si>
    <t>Օրենքներով և ԱՀ Նախագահի հրամանագրերով սահմանված կենսաթոշակներ և դրամական պարգևատրումներ</t>
  </si>
  <si>
    <t>Պետական աջակցություն &lt;&lt;Ստեփանակերտի տուն-ինտերնատ&gt;&gt; պետական ոչ առևտրային կազմակերպությանը</t>
  </si>
  <si>
    <t>Աշխատանքային կենսաթոշակներ</t>
  </si>
  <si>
    <t>&lt;&lt;Ժողովրդական&gt;&gt; և &lt;&lt; Վաստակավոր&gt;&gt; պատվավոր կոչումների արժանացած անձանց պատվովճարներ</t>
  </si>
  <si>
    <t>Կենսաթոշակառուի մահվան դեպքում տրվող թաղման նպաստ</t>
  </si>
  <si>
    <t>Դրամական օժանդակություն ԱՀ պաշտպանության ժամանակ երկու և ավելի զոհ տված ընտանիքներին</t>
  </si>
  <si>
    <t>Ծառայողական պարտականությունները կատարելու ժամանակ կամ զինվորական և փրկարարական ծառայության ընթացքում զոհված(մահացած) զինծառայողների ու փրկարար ծառայողների ընտանիքներին դրամական աջակցության տրամադրում</t>
  </si>
  <si>
    <t>Պետական նպաստներ</t>
  </si>
  <si>
    <t>Պետական աջակցություն առանց ծնողական խնամքի մնացած երեխաներին</t>
  </si>
  <si>
    <t>Դրամական (նյութական) օգնություն սոցիալապես անապահով քաղաքացիներին և ընտանիքներին</t>
  </si>
  <si>
    <t>ԱՀ-ում ծնելիության խթանում</t>
  </si>
  <si>
    <t>Զինվորական և փրկարարական ծառայության ժամանակ զոհված(մահացած) զինծառայողների ու փրկարար ծառայողների հուղարկավորության, գերեզմանների բարեկարգման, տապանաքարերի պատրաստման և տեղադրման հետ կապված ծախսերի հատուցում</t>
  </si>
  <si>
    <t>Պետական աջակցություն  &lt;&lt;Երեխաների խնամքի և պաշտպանության N1 գիշերօթիկ հաստատություն&gt;&gt; պետական ոչ առևտրային կազմակերպությանը</t>
  </si>
  <si>
    <t>Պետական աջակցություն  &lt;&lt;Երեխաների խնամքի և պաշտպանության N2 գիշերօթիկ հաստատություն&gt;&gt; պետական ոչ առևտրային կազմակերպությանը</t>
  </si>
  <si>
    <t>Դրամական աջակցության տրամադրում երեխաների խնամքի և պաշտպանության  գիշերօթիկ հաստատություններում խնամվող երեխաներին</t>
  </si>
  <si>
    <t>Զոհված(մահացած) զինծառայողների նպաստառու երեխաներին միանվագ դրամական օգնության տրամադրում</t>
  </si>
  <si>
    <t>Ամուսնությունների խրախուսում</t>
  </si>
  <si>
    <t>ԱՀ հիշարժան օրերի կապակցությամբ միանվագ դրամական օգնության վճարում</t>
  </si>
  <si>
    <t>Աշխատաշուկայում անմրցունակ անձանց աշխատանքի տեղավորման  դեպքում  գործատուին միանվագ փոխհատուցման տրամադրում</t>
  </si>
  <si>
    <t>Աշխատանքի տոնավաճառի և աշխատաշուկայի հետազոտման կազմակերպում</t>
  </si>
  <si>
    <t>Գործազուրկների և աշխատանքից ազատման ռիսկ ունեցող` աշխատանք փնտրող  անձանց մասնագիտական ուսուցման կազմակերպում</t>
  </si>
  <si>
    <t>Ձեռք բերած մասնագիտությամբ  մասնագիտական աշխատանքային  փորձ ձեռք բերելու համար գործազուրկներին աջակցության տրամադրում</t>
  </si>
  <si>
    <t>Աշխատաշուկայում անմրցունակ անձանց աշխատանքի տեղավորման  դեպքում  գործատուին  աշխատավարձի մասնակի և հաշմանդամություն ունեցող  անձին  ուղեկցողի համար աշխատա-վարձի փոխհատուցման տրամադրում</t>
  </si>
  <si>
    <t>Պետական աջակցություն գործազուրկներին</t>
  </si>
  <si>
    <t>Տեղահանված քաղաքացիների սոցիալական խնդիրների լուծման միջոցառումներ</t>
  </si>
  <si>
    <t>Հայրենական մեծ պատերազմի վետերանների պատվովճարներ</t>
  </si>
  <si>
    <t>Ամենամսյա դրամական օգնություններ և պարգևավճարներ</t>
  </si>
  <si>
    <t>Բնակարան վարձելու կամ ժամանակավոր կացարանով ապահովման նպատակով իրականացվող միջոցառումներ</t>
  </si>
  <si>
    <t>Գործադիր իշխանության, պետական կառավարման հանրապետական և տարածքային կառավարման մարմինների  պահպանում (նախարարության աշխատակազմի մասով)</t>
  </si>
  <si>
    <t>Սոցիալական ապահովության առանձին ծրագրերի վճարման հետ կապված ծառայություններ</t>
  </si>
  <si>
    <t>Կենսաթոշակների, պատվովճարների, աշխատանքային խեղման հետևանքով պատճառված վնասի փոխհատուցման, ամենամսյա պարգևավճարների, դրամական օգնությունների և պարգևատրումների վճարման հետ կապված ծառայություններ</t>
  </si>
  <si>
    <t>Ձևաթղթերի, համակարգչային ծրագրերի ձեռքբերում, տեղադրում, շահագործում և սպասարկում</t>
  </si>
  <si>
    <t>Ժամանակավոր անաշխատունակության և մայրիության նպաստներ</t>
  </si>
  <si>
    <t>Առողջարանային բուժման և հանգստյան տների ուղեգրերի ձեռքբերում</t>
  </si>
  <si>
    <t>ԱՀ ընտանիքների կարիքավորության գնահատման համակարգի մշակում և ներդրում</t>
  </si>
  <si>
    <t>Գյուղական կամ քաղաքային՝ բացառությամբ Ստեփանակերտ  քաղաքի, բնակավայրերում մշտապես բնակվող երիտասարդ ընտանիքներին բնակելի տներ կառուցելու նպատակով անհատույց պետական ֆինանսական աջակցություն</t>
  </si>
  <si>
    <t>Պահուստային ֆոնդ</t>
  </si>
  <si>
    <t>Ընդամենը</t>
  </si>
  <si>
    <t>Գործատուի մոտ աշխատողի  աշխատան-քային պարտականությունների կատարման հետ կապված խեղման, մասնագիտական հիվանդության կամ առողջության այլ վնասման հետևանքով պատճառված վնասի հատուցում</t>
  </si>
  <si>
    <t>Ծրագրի խումբ</t>
  </si>
  <si>
    <t>Ծրագրի անվանումը</t>
  </si>
  <si>
    <t>2021թ ծախս</t>
  </si>
  <si>
    <t>Կատարողական</t>
  </si>
  <si>
    <t>10.01.01.01</t>
  </si>
  <si>
    <t>10.01.02.01</t>
  </si>
  <si>
    <t>10.01.02.02</t>
  </si>
  <si>
    <t>10.02.01.01</t>
  </si>
  <si>
    <t>10.02.01.02</t>
  </si>
  <si>
    <t>10.02.01.03</t>
  </si>
  <si>
    <t>10.02.01.04</t>
  </si>
  <si>
    <t>10.02.01.05</t>
  </si>
  <si>
    <t>10.02.01.06</t>
  </si>
  <si>
    <t>10.02.05.05</t>
  </si>
  <si>
    <t>10.03.01.01</t>
  </si>
  <si>
    <t>10.04.01.01</t>
  </si>
  <si>
    <t>10.04.01.02</t>
  </si>
  <si>
    <t>10.04.01.03</t>
  </si>
  <si>
    <t>10.04.01.04</t>
  </si>
  <si>
    <t>10.04.01.05</t>
  </si>
  <si>
    <t>10.04.01.06</t>
  </si>
  <si>
    <t>10.04.01.07</t>
  </si>
  <si>
    <t>10.04.01.08</t>
  </si>
  <si>
    <t>10.04.01.09</t>
  </si>
  <si>
    <t>10.04.01.10</t>
  </si>
  <si>
    <t>10.04.01.11</t>
  </si>
  <si>
    <t>10.04.01.12</t>
  </si>
  <si>
    <t>10.04.01.13</t>
  </si>
  <si>
    <t>10.05.01.01</t>
  </si>
  <si>
    <t>10.05.01.02</t>
  </si>
  <si>
    <t>10.05.01.03</t>
  </si>
  <si>
    <t>10.05.01.04</t>
  </si>
  <si>
    <t>10.05.01.05</t>
  </si>
  <si>
    <t>10.07.01.01</t>
  </si>
  <si>
    <t>10.07.01.02</t>
  </si>
  <si>
    <t>10.07.01.03</t>
  </si>
  <si>
    <t>10.07.01.04</t>
  </si>
  <si>
    <t>10.09.01.01</t>
  </si>
  <si>
    <t>10.09.02.01</t>
  </si>
  <si>
    <t>10.09.02.02</t>
  </si>
  <si>
    <t>10.09.02.04</t>
  </si>
  <si>
    <t>10.09.02.05</t>
  </si>
  <si>
    <t>10.09.02.06</t>
  </si>
  <si>
    <t>10.09.02.08</t>
  </si>
  <si>
    <t>10.09.02.09</t>
  </si>
  <si>
    <t>10.09.02.10</t>
  </si>
  <si>
    <t>10.11.1.1.1</t>
  </si>
  <si>
    <t>10.05.01.06</t>
  </si>
  <si>
    <t>Սոցիալ-հոգեբանական վերականգնողական օգնության տրամադրում</t>
  </si>
  <si>
    <t>ՀԱՇՎԵՏՎՈՒԹՅՈՒՆ</t>
  </si>
  <si>
    <t>2021թ տարեկան պլան</t>
  </si>
  <si>
    <t>2021թ ճշտված պլան</t>
  </si>
  <si>
    <t>ԱՀ սոցիալական զարգացման և միգրացիայի նախարարության 2021թ բյուջեի կատարողականի  մասին</t>
  </si>
  <si>
    <t>2020թ ծախս</t>
  </si>
  <si>
    <t>10.09.02.12</t>
  </si>
  <si>
    <t>առանց 2.5.5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</si>
  <si>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</si>
  <si>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</si>
  <si>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</si>
  <si>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</si>
  <si>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Սոցիալական հատուկ  արտոնություններ /այլ դասերին չպատկանող/</t>
  </si>
  <si>
    <t>Սոցիալական պաշտպանություն /այլ դասերին չպատկանող/</t>
  </si>
  <si>
    <t>Սոցիալական պաշտպանությանը տրամադրվող օժանդակ ծառայություններ /այլ դասերին չպատկանող/</t>
  </si>
  <si>
    <t>Վատառողջություն և անաշխատունակություն</t>
  </si>
  <si>
    <t>Արցախի Հանրապետության սոցիալական զարգացման և միգրացիայի նախարարության կողմից իրականացված՝ Արցախի Հանրապետության 2021 թվական պետական բյուջեով հաստատված՝ սոցիալական պաշտպանության ծրագրերի</t>
  </si>
  <si>
    <t>Ծրագրերը</t>
  </si>
  <si>
    <t>Գործատուի մոտ աշխատողի աշխատանքային պարտականությունների կատարման հետ կապված խեղման, մասնագիտական հիվանդության կամ առողջության այլ վնասման հետևանքով պատճառված վնասի հատուցում</t>
  </si>
  <si>
    <t>Պետական աջակցություն Ստեփանակերտի պրոթեզաօրթոպեդիկ կենտրոն պետական ոչ առևտրային կազմակերպությանը</t>
  </si>
  <si>
    <t xml:space="preserve">Սպայական անձնակազմի  և նրանց ընտանիքների անդամների կենսաթոշակներ </t>
  </si>
  <si>
    <t xml:space="preserve">Օրենքով և ԱՀ Նախագահի հրամանագրով սահմանված կենսաթոշակներ և դրամական պարգևատրումներ </t>
  </si>
  <si>
    <t>Պետական աջակցություն «Ստեփանակերտի տուն-ինտերնատ» պետական ոչ առևտրային կազմակերպությանը</t>
  </si>
  <si>
    <t xml:space="preserve">Հարազատին կորցրած անձինք </t>
  </si>
  <si>
    <t xml:space="preserve">Դրամական օժանդակություն ԱՀ պաշտպանության ժամանակ երկու և ավելի զոհ տված ընտանիքներին </t>
  </si>
  <si>
    <t xml:space="preserve">Պետական նպաստներ </t>
  </si>
  <si>
    <t xml:space="preserve">Պետական աջակցություն առանց ծնողական խնամքի մնացած երեխաներին </t>
  </si>
  <si>
    <t xml:space="preserve">Դրամական (նյութական) օգնություն սոցիալապես անապահով քաղաքացիներին և ընտանիքներին </t>
  </si>
  <si>
    <t xml:space="preserve">ԱՀ-ում ծնելիության խթանում </t>
  </si>
  <si>
    <t>Զինվորական և փրկարարական ծառայության ժամանակ զոհված (մահացած) զինծառայողների ու փրկարար ծառայողների հուղարկավորության, գերեզմանների բարեկարգման, տապանաքարերի պատրաստման և տեղադրման հետ կապված ծախսերի հատուցում</t>
  </si>
  <si>
    <t>Պետական աջակցություն Երեխաների խնամքի և պաշտպանության գիշերօթիկ հաստատություն պետական ոչ առևտրային կազմակերպությանը</t>
  </si>
  <si>
    <t>Դրամական աջակցության տրամադրում երեխաների խնամքի և պաշտպանության գիշերօթիկ հաստատություններում խնամվող երեխաներին</t>
  </si>
  <si>
    <t>Զոհված (մահացած) զինծառայողների նպաստառու երեխաներին միանվագ դրամական օգնության տրամադրում</t>
  </si>
  <si>
    <t>Աշխատաշուկայում անմրցունակ անձանց աշխատանքի տեղավորման դեպքում գործատուին միանվագ փոխհատուցման տրամադրում</t>
  </si>
  <si>
    <t>Գործազուրկների և աշխատանքից ազատման ռիսկ ունեցող` աշխատանք փնտրող անձանց մասնագիտական ուսուցման կազմակերպում</t>
  </si>
  <si>
    <t>Ձեռք բերած մասնագիտությամբ մասնագիտական աշխատանքային փորձ ձեռք բերելու համար գործազուրկներին աջակցության տրամադրում</t>
  </si>
  <si>
    <t xml:space="preserve">Աշխատաշուկայում անմրցունակ անձանց աշխատանքի տեղավորման դեպքում գործատուին աշխատավարձի մասնակի և հաշմանդամություն ունեցող անձին ուղեկցողի համար աշխատավարձի փոխհատուցման տրամադրում </t>
  </si>
  <si>
    <t xml:space="preserve">Սոցիալական հատուկ արտոնություններ (այլ դասերին չպատկանող) </t>
  </si>
  <si>
    <t>Ժողովրդական և Վաստակավոր պատվավոր կոչումների արժանացած անձանց  պատվովճարներ</t>
  </si>
  <si>
    <t>Սոցիալական պաշտպանություն (այլ դասերին չպատկանող)</t>
  </si>
  <si>
    <t xml:space="preserve">Գործադիր իշխանության, պետական կառավարման հանրապետական և տարածքային կառավարման մարմինների պահպանում </t>
  </si>
  <si>
    <t xml:space="preserve">Ժամանակավոր անաշխատունակության և մայրության նպաստներ </t>
  </si>
  <si>
    <t>գումարը (դրամ)</t>
  </si>
  <si>
    <t>տարեկան պլան</t>
  </si>
  <si>
    <t>ճշտված պլան</t>
  </si>
  <si>
    <t>կատարողական</t>
  </si>
  <si>
    <t>%</t>
  </si>
  <si>
    <t>Գյուղական կամ քաղաքային՝ բացառությամբ Ստեփանակերտ քաղաքի, բնակավայրերում մշտապես բնակվող երիտասարդ ընտանիքներին բնակելի տներ կառուցելու նպատակով անհատույց պետական ֆինանսական աջակցություն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</si>
</sst>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#,###,###,##0.00"/>
    <numFmt numFmtId="181" formatCode="0.0%"/>
    <numFmt numFmtId="182" formatCode="#,###,###,###,##0.0"/>
    <numFmt numFmtId="183" formatCode="#,###,###,###,##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;[Red]0.000"/>
    <numFmt numFmtId="192" formatCode="0.000%"/>
    <numFmt numFmtId="193" formatCode="#,##0.0"/>
  </numFmts>
  <fonts count="61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name val="GHEA Grapalat"/>
      <family val="3"/>
    </font>
    <font>
      <b/>
      <sz val="11"/>
      <color indexed="12"/>
      <name val="GHEA Grapalat"/>
      <family val="3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b/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Calibri"/>
      <family val="2"/>
    </font>
    <font>
      <sz val="11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theme="1"/>
      <name val="Calibri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GHEA Grapalat"/>
      <family val="3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183" fontId="0" fillId="0" borderId="0" xfId="0" applyNumberFormat="1" applyAlignment="1">
      <alignment/>
    </xf>
    <xf numFmtId="49" fontId="51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2" fillId="0" borderId="10" xfId="0" applyNumberFormat="1" applyFont="1" applyBorder="1" applyAlignment="1" applyProtection="1">
      <alignment horizontal="left" vertical="top" wrapText="1" shrinkToFit="1" readingOrder="1"/>
      <protection/>
    </xf>
    <xf numFmtId="183" fontId="51" fillId="0" borderId="10" xfId="0" applyNumberFormat="1" applyFont="1" applyBorder="1" applyAlignment="1" applyProtection="1">
      <alignment horizontal="right" vertical="top" wrapText="1" shrinkToFit="1" readingOrder="1"/>
      <protection/>
    </xf>
    <xf numFmtId="181" fontId="51" fillId="0" borderId="10" xfId="0" applyNumberFormat="1" applyFont="1" applyBorder="1" applyAlignment="1" applyProtection="1">
      <alignment horizontal="right" vertical="top" wrapText="1" shrinkToFit="1" readingOrder="1"/>
      <protection/>
    </xf>
    <xf numFmtId="0" fontId="53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183" fontId="53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53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0" fillId="0" borderId="0" xfId="0" applyFill="1" applyAlignment="1">
      <alignment/>
    </xf>
    <xf numFmtId="183" fontId="53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0" fontId="54" fillId="0" borderId="0" xfId="0" applyFont="1" applyAlignment="1">
      <alignment/>
    </xf>
    <xf numFmtId="183" fontId="51" fillId="0" borderId="11" xfId="0" applyNumberFormat="1" applyFont="1" applyFill="1" applyBorder="1" applyAlignment="1" applyProtection="1">
      <alignment horizontal="right" vertical="top" wrapText="1" shrinkToFit="1" readingOrder="1"/>
      <protection/>
    </xf>
    <xf numFmtId="49" fontId="51" fillId="33" borderId="10" xfId="0" applyNumberFormat="1" applyFont="1" applyFill="1" applyBorder="1" applyAlignment="1" applyProtection="1">
      <alignment horizontal="left" vertical="top" wrapText="1" shrinkToFit="1" readingOrder="1"/>
      <protection/>
    </xf>
    <xf numFmtId="49" fontId="52" fillId="33" borderId="10" xfId="0" applyNumberFormat="1" applyFont="1" applyFill="1" applyBorder="1" applyAlignment="1" applyProtection="1">
      <alignment horizontal="left" vertical="top" wrapText="1" shrinkToFit="1" readingOrder="1"/>
      <protection/>
    </xf>
    <xf numFmtId="183" fontId="51" fillId="33" borderId="10" xfId="0" applyNumberFormat="1" applyFont="1" applyFill="1" applyBorder="1" applyAlignment="1" applyProtection="1">
      <alignment horizontal="right" vertical="top" wrapText="1" shrinkToFit="1" readingOrder="1"/>
      <protection/>
    </xf>
    <xf numFmtId="181" fontId="51" fillId="33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0" fillId="33" borderId="0" xfId="0" applyFill="1" applyAlignment="1">
      <alignment/>
    </xf>
    <xf numFmtId="182" fontId="0" fillId="0" borderId="0" xfId="0" applyNumberFormat="1" applyAlignment="1">
      <alignment/>
    </xf>
    <xf numFmtId="183" fontId="53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51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49" fontId="52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183" fontId="51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181" fontId="51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183" fontId="0" fillId="0" borderId="0" xfId="0" applyNumberFormat="1" applyFill="1" applyAlignment="1">
      <alignment/>
    </xf>
    <xf numFmtId="181" fontId="53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53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49" fontId="55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6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7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8" fillId="0" borderId="10" xfId="0" applyNumberFormat="1" applyFont="1" applyBorder="1" applyAlignment="1" applyProtection="1">
      <alignment horizontal="left" vertical="top" wrapText="1" shrinkToFit="1" readingOrder="1"/>
      <protection/>
    </xf>
    <xf numFmtId="183" fontId="51" fillId="0" borderId="0" xfId="0" applyNumberFormat="1" applyFont="1" applyFill="1" applyBorder="1" applyAlignment="1" applyProtection="1">
      <alignment horizontal="right" vertical="top" wrapText="1" shrinkToFit="1" readingOrder="1"/>
      <protection/>
    </xf>
    <xf numFmtId="181" fontId="53" fillId="0" borderId="10" xfId="0" applyNumberFormat="1" applyFont="1" applyBorder="1" applyAlignment="1" applyProtection="1">
      <alignment horizontal="right" vertical="top" wrapText="1" shrinkToFit="1" readingOrder="1"/>
      <protection/>
    </xf>
    <xf numFmtId="0" fontId="55" fillId="0" borderId="10" xfId="0" applyNumberFormat="1" applyFont="1" applyFill="1" applyBorder="1" applyAlignment="1" applyProtection="1">
      <alignment horizontal="left" vertical="top" wrapText="1" shrinkToFit="1" readingOrder="1"/>
      <protection/>
    </xf>
    <xf numFmtId="183" fontId="55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55" fillId="0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0" fillId="0" borderId="10" xfId="0" applyBorder="1" applyAlignment="1">
      <alignment/>
    </xf>
    <xf numFmtId="0" fontId="4" fillId="0" borderId="10" xfId="57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 readingOrder="1"/>
    </xf>
    <xf numFmtId="0" fontId="0" fillId="0" borderId="10" xfId="0" applyBorder="1" applyAlignment="1">
      <alignment horizontal="center" vertical="center"/>
    </xf>
    <xf numFmtId="183" fontId="59" fillId="0" borderId="10" xfId="0" applyNumberFormat="1" applyFont="1" applyBorder="1" applyAlignment="1" applyProtection="1">
      <alignment horizontal="right" vertical="top" wrapText="1" shrinkToFit="1" readingOrder="1"/>
      <protection/>
    </xf>
    <xf numFmtId="181" fontId="59" fillId="0" borderId="10" xfId="0" applyNumberFormat="1" applyFont="1" applyBorder="1" applyAlignment="1" applyProtection="1">
      <alignment horizontal="right" vertical="top" wrapText="1" shrinkToFit="1" readingOrder="1"/>
      <protection/>
    </xf>
    <xf numFmtId="0" fontId="4" fillId="0" borderId="10" xfId="0" applyNumberFormat="1" applyFont="1" applyFill="1" applyBorder="1" applyAlignment="1">
      <alignment horizontal="center" vertical="center" wrapText="1" readingOrder="1"/>
    </xf>
    <xf numFmtId="0" fontId="5" fillId="0" borderId="12" xfId="0" applyNumberFormat="1" applyFont="1" applyFill="1" applyBorder="1" applyAlignment="1">
      <alignment horizontal="left" vertical="center" wrapText="1" readingOrder="1"/>
    </xf>
    <xf numFmtId="0" fontId="5" fillId="0" borderId="13" xfId="0" applyNumberFormat="1" applyFont="1" applyFill="1" applyBorder="1" applyAlignment="1">
      <alignment horizontal="left" vertical="center" wrapText="1" readingOrder="1"/>
    </xf>
    <xf numFmtId="0" fontId="5" fillId="0" borderId="14" xfId="0" applyNumberFormat="1" applyFont="1" applyFill="1" applyBorder="1" applyAlignment="1">
      <alignment horizontal="left" vertical="center" wrapText="1" readingOrder="1"/>
    </xf>
    <xf numFmtId="0" fontId="60" fillId="0" borderId="0" xfId="0" applyFont="1" applyAlignment="1">
      <alignment horizontal="center"/>
    </xf>
    <xf numFmtId="0" fontId="57" fillId="0" borderId="0" xfId="0" applyNumberFormat="1" applyFont="1" applyAlignment="1" applyProtection="1">
      <alignment horizontal="center" vertical="top" wrapText="1" shrinkToFi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64"/>
  <sheetViews>
    <sheetView showGridLines="0" tabSelected="1" zoomScalePageLayoutView="0" workbookViewId="0" topLeftCell="A19">
      <selection activeCell="L5" sqref="L5"/>
    </sheetView>
  </sheetViews>
  <sheetFormatPr defaultColWidth="9.140625" defaultRowHeight="15"/>
  <cols>
    <col min="1" max="1" width="6.140625" style="11" customWidth="1"/>
    <col min="2" max="2" width="70.140625" style="0" customWidth="1"/>
    <col min="3" max="3" width="17.8515625" style="0" customWidth="1"/>
    <col min="4" max="4" width="15.00390625" style="0" customWidth="1"/>
    <col min="5" max="5" width="17.140625" style="1" customWidth="1"/>
    <col min="6" max="6" width="9.421875" style="1" customWidth="1"/>
    <col min="7" max="7" width="7.421875" style="0" customWidth="1"/>
    <col min="10" max="10" width="9.140625" style="0" customWidth="1"/>
  </cols>
  <sheetData>
    <row r="1" spans="2:6" ht="15">
      <c r="B1" s="49" t="s">
        <v>47</v>
      </c>
      <c r="C1" s="49"/>
      <c r="D1" s="49"/>
      <c r="E1" s="49"/>
      <c r="F1" s="49"/>
    </row>
    <row r="2" spans="2:7" ht="60" customHeight="1">
      <c r="B2" s="49" t="s">
        <v>108</v>
      </c>
      <c r="C2" s="49"/>
      <c r="D2" s="49"/>
      <c r="E2" s="49"/>
      <c r="F2" s="49"/>
      <c r="G2" s="49"/>
    </row>
    <row r="3" spans="1:6" ht="18.75" customHeight="1">
      <c r="A3" s="44" t="s">
        <v>109</v>
      </c>
      <c r="B3" s="44"/>
      <c r="C3" s="44" t="s">
        <v>134</v>
      </c>
      <c r="D3" s="44"/>
      <c r="E3" s="44"/>
      <c r="F3" s="44"/>
    </row>
    <row r="4" spans="1:6" ht="18.75" customHeight="1">
      <c r="A4" s="44"/>
      <c r="B4" s="44"/>
      <c r="C4" s="36" t="s">
        <v>135</v>
      </c>
      <c r="D4" s="36" t="s">
        <v>136</v>
      </c>
      <c r="E4" s="36" t="s">
        <v>137</v>
      </c>
      <c r="F4" s="36" t="s">
        <v>138</v>
      </c>
    </row>
    <row r="5" spans="1:6" s="9" customFormat="1" ht="27" customHeight="1">
      <c r="A5" s="37"/>
      <c r="B5" s="45" t="s">
        <v>107</v>
      </c>
      <c r="C5" s="46"/>
      <c r="D5" s="46"/>
      <c r="E5" s="46"/>
      <c r="F5" s="47"/>
    </row>
    <row r="6" spans="1:6" ht="66" customHeight="1">
      <c r="A6" s="41">
        <v>1</v>
      </c>
      <c r="B6" s="38" t="s">
        <v>110</v>
      </c>
      <c r="C6" s="42">
        <v>15200000</v>
      </c>
      <c r="D6" s="42">
        <v>15200000</v>
      </c>
      <c r="E6" s="42">
        <v>14007000</v>
      </c>
      <c r="F6" s="43">
        <f>+E6/D6</f>
        <v>0.9215131578947369</v>
      </c>
    </row>
    <row r="7" spans="1:6" ht="31.5" customHeight="1">
      <c r="A7" s="41">
        <v>2</v>
      </c>
      <c r="B7" s="39" t="s">
        <v>0</v>
      </c>
      <c r="C7" s="42">
        <v>90000000</v>
      </c>
      <c r="D7" s="42">
        <v>90000000</v>
      </c>
      <c r="E7" s="42">
        <v>88665027</v>
      </c>
      <c r="F7" s="43">
        <f>+E7/D7</f>
        <v>0.9851669666666667</v>
      </c>
    </row>
    <row r="8" spans="1:6" ht="36" customHeight="1">
      <c r="A8" s="41">
        <v>3</v>
      </c>
      <c r="B8" s="39" t="s">
        <v>111</v>
      </c>
      <c r="C8" s="42">
        <v>26239100</v>
      </c>
      <c r="D8" s="42">
        <v>26239100</v>
      </c>
      <c r="E8" s="42">
        <v>25080713</v>
      </c>
      <c r="F8" s="43">
        <f>+E8/D8</f>
        <v>0.9558526397627968</v>
      </c>
    </row>
    <row r="9" spans="1:6" ht="15.75" customHeight="1">
      <c r="A9" s="41"/>
      <c r="B9" s="45" t="s">
        <v>100</v>
      </c>
      <c r="C9" s="46"/>
      <c r="D9" s="46"/>
      <c r="E9" s="46"/>
      <c r="F9" s="47"/>
    </row>
    <row r="10" spans="1:6" ht="36.75" customHeight="1">
      <c r="A10" s="41">
        <v>4</v>
      </c>
      <c r="B10" s="39" t="s">
        <v>112</v>
      </c>
      <c r="C10" s="42">
        <v>1260720000</v>
      </c>
      <c r="D10" s="42">
        <v>1200720000</v>
      </c>
      <c r="E10" s="42">
        <v>1199154917</v>
      </c>
      <c r="F10" s="43">
        <f aca="true" t="shared" si="0" ref="F10:F15">+E10/D10</f>
        <v>0.9986965462389233</v>
      </c>
    </row>
    <row r="11" spans="1:6" ht="34.5" customHeight="1">
      <c r="A11" s="41">
        <v>5</v>
      </c>
      <c r="B11" s="39" t="s">
        <v>3</v>
      </c>
      <c r="C11" s="42">
        <v>21704400</v>
      </c>
      <c r="D11" s="42">
        <v>21704400</v>
      </c>
      <c r="E11" s="42">
        <v>21418500</v>
      </c>
      <c r="F11" s="43">
        <f t="shared" si="0"/>
        <v>0.9868275557029911</v>
      </c>
    </row>
    <row r="12" spans="1:6" ht="17.25" customHeight="1">
      <c r="A12" s="41">
        <v>6</v>
      </c>
      <c r="B12" s="39" t="s">
        <v>4</v>
      </c>
      <c r="C12" s="42">
        <v>842400000</v>
      </c>
      <c r="D12" s="42">
        <v>892400000</v>
      </c>
      <c r="E12" s="42">
        <v>882029186</v>
      </c>
      <c r="F12" s="43">
        <f t="shared" si="0"/>
        <v>0.9883787382339758</v>
      </c>
    </row>
    <row r="13" spans="1:6" ht="34.5" customHeight="1">
      <c r="A13" s="41">
        <v>7</v>
      </c>
      <c r="B13" s="38" t="s">
        <v>113</v>
      </c>
      <c r="C13" s="42">
        <v>216960000</v>
      </c>
      <c r="D13" s="42">
        <v>217960000</v>
      </c>
      <c r="E13" s="42">
        <v>217960000</v>
      </c>
      <c r="F13" s="43">
        <f t="shared" si="0"/>
        <v>1</v>
      </c>
    </row>
    <row r="14" spans="1:6" ht="33.75" customHeight="1">
      <c r="A14" s="41">
        <v>8</v>
      </c>
      <c r="B14" s="38" t="s">
        <v>114</v>
      </c>
      <c r="C14" s="42">
        <v>124385400</v>
      </c>
      <c r="D14" s="42">
        <v>149485400</v>
      </c>
      <c r="E14" s="42">
        <v>142890281</v>
      </c>
      <c r="F14" s="43">
        <f t="shared" si="0"/>
        <v>0.9558811830453008</v>
      </c>
    </row>
    <row r="15" spans="1:6" ht="18" customHeight="1">
      <c r="A15" s="41">
        <v>9</v>
      </c>
      <c r="B15" s="39" t="s">
        <v>7</v>
      </c>
      <c r="C15" s="42">
        <v>11172000000</v>
      </c>
      <c r="D15" s="42">
        <v>11072000000</v>
      </c>
      <c r="E15" s="42">
        <v>11010152408</v>
      </c>
      <c r="F15" s="43">
        <f t="shared" si="0"/>
        <v>0.9944140541907515</v>
      </c>
    </row>
    <row r="16" spans="1:6" ht="20.25" customHeight="1">
      <c r="A16" s="41"/>
      <c r="B16" s="45" t="s">
        <v>115</v>
      </c>
      <c r="C16" s="46"/>
      <c r="D16" s="46"/>
      <c r="E16" s="46"/>
      <c r="F16" s="47"/>
    </row>
    <row r="17" spans="1:6" ht="22.5" customHeight="1">
      <c r="A17" s="41">
        <v>10</v>
      </c>
      <c r="B17" s="39" t="s">
        <v>9</v>
      </c>
      <c r="C17" s="42">
        <v>240000000</v>
      </c>
      <c r="D17" s="42">
        <v>257800000</v>
      </c>
      <c r="E17" s="42">
        <v>251200000</v>
      </c>
      <c r="F17" s="43">
        <f>+E17/D17</f>
        <v>0.9743987587276959</v>
      </c>
    </row>
    <row r="18" spans="1:6" ht="23.25" customHeight="1">
      <c r="A18" s="41"/>
      <c r="B18" s="45" t="s">
        <v>102</v>
      </c>
      <c r="C18" s="46"/>
      <c r="D18" s="46"/>
      <c r="E18" s="46"/>
      <c r="F18" s="47"/>
    </row>
    <row r="19" spans="1:6" ht="33.75" customHeight="1">
      <c r="A19" s="41">
        <v>11</v>
      </c>
      <c r="B19" s="39" t="s">
        <v>116</v>
      </c>
      <c r="C19" s="42">
        <v>48600000</v>
      </c>
      <c r="D19" s="42">
        <v>48600000</v>
      </c>
      <c r="E19" s="42">
        <v>42585000</v>
      </c>
      <c r="F19" s="43">
        <f aca="true" t="shared" si="1" ref="F19:F30">+E19/D19</f>
        <v>0.8762345679012346</v>
      </c>
    </row>
    <row r="20" spans="1:6" ht="67.5" customHeight="1">
      <c r="A20" s="41">
        <v>12</v>
      </c>
      <c r="B20" s="39" t="s">
        <v>11</v>
      </c>
      <c r="C20" s="42">
        <v>40000000</v>
      </c>
      <c r="D20" s="42">
        <v>40000000</v>
      </c>
      <c r="E20" s="42">
        <v>22000000</v>
      </c>
      <c r="F20" s="43">
        <f t="shared" si="1"/>
        <v>0.55</v>
      </c>
    </row>
    <row r="21" spans="1:6" ht="17.25" customHeight="1">
      <c r="A21" s="41">
        <v>13</v>
      </c>
      <c r="B21" s="39" t="s">
        <v>117</v>
      </c>
      <c r="C21" s="42">
        <v>4130000000</v>
      </c>
      <c r="D21" s="42">
        <v>4101000000</v>
      </c>
      <c r="E21" s="42">
        <v>3880631400</v>
      </c>
      <c r="F21" s="43">
        <f t="shared" si="1"/>
        <v>0.9462646671543526</v>
      </c>
    </row>
    <row r="22" spans="1:6" ht="34.5" customHeight="1">
      <c r="A22" s="41">
        <v>14</v>
      </c>
      <c r="B22" s="39" t="s">
        <v>118</v>
      </c>
      <c r="C22" s="42">
        <v>45000000</v>
      </c>
      <c r="D22" s="42">
        <v>45000000</v>
      </c>
      <c r="E22" s="42">
        <v>2758300</v>
      </c>
      <c r="F22" s="43">
        <f t="shared" si="1"/>
        <v>0.061295555555555555</v>
      </c>
    </row>
    <row r="23" spans="1:6" ht="37.5" customHeight="1">
      <c r="A23" s="41">
        <v>15</v>
      </c>
      <c r="B23" s="39" t="s">
        <v>119</v>
      </c>
      <c r="C23" s="42">
        <v>90000000</v>
      </c>
      <c r="D23" s="42">
        <v>90000000</v>
      </c>
      <c r="E23" s="42">
        <v>37173782</v>
      </c>
      <c r="F23" s="43">
        <f t="shared" si="1"/>
        <v>0.41304202222222225</v>
      </c>
    </row>
    <row r="24" spans="1:6" ht="18" customHeight="1">
      <c r="A24" s="41">
        <v>16</v>
      </c>
      <c r="B24" s="39" t="s">
        <v>120</v>
      </c>
      <c r="C24" s="42">
        <v>1103600000</v>
      </c>
      <c r="D24" s="42">
        <v>889600000</v>
      </c>
      <c r="E24" s="42">
        <v>886700000</v>
      </c>
      <c r="F24" s="43">
        <f t="shared" si="1"/>
        <v>0.9967401079136691</v>
      </c>
    </row>
    <row r="25" spans="1:6" ht="84" customHeight="1">
      <c r="A25" s="41">
        <v>17</v>
      </c>
      <c r="B25" s="39" t="s">
        <v>121</v>
      </c>
      <c r="C25" s="42">
        <v>1750000000</v>
      </c>
      <c r="D25" s="42">
        <v>1350000000</v>
      </c>
      <c r="E25" s="42">
        <v>1251600000</v>
      </c>
      <c r="F25" s="43">
        <f t="shared" si="1"/>
        <v>0.9271111111111111</v>
      </c>
    </row>
    <row r="26" spans="1:6" ht="51" customHeight="1">
      <c r="A26" s="41">
        <v>18</v>
      </c>
      <c r="B26" s="39" t="s">
        <v>122</v>
      </c>
      <c r="C26" s="42">
        <v>60493500</v>
      </c>
      <c r="D26" s="42">
        <v>60493500</v>
      </c>
      <c r="E26" s="42">
        <v>50098274</v>
      </c>
      <c r="F26" s="43">
        <f t="shared" si="1"/>
        <v>0.8281596204550902</v>
      </c>
    </row>
    <row r="27" spans="1:6" ht="50.25" customHeight="1">
      <c r="A27" s="41">
        <v>19</v>
      </c>
      <c r="B27" s="39" t="s">
        <v>123</v>
      </c>
      <c r="C27" s="42">
        <v>1984000</v>
      </c>
      <c r="D27" s="42">
        <v>1984000</v>
      </c>
      <c r="E27" s="42">
        <v>857000</v>
      </c>
      <c r="F27" s="43">
        <f t="shared" si="1"/>
        <v>0.4319556451612903</v>
      </c>
    </row>
    <row r="28" spans="1:6" ht="34.5" customHeight="1">
      <c r="A28" s="41">
        <v>20</v>
      </c>
      <c r="B28" s="39" t="s">
        <v>124</v>
      </c>
      <c r="C28" s="42">
        <v>36000000</v>
      </c>
      <c r="D28" s="42">
        <v>36000000</v>
      </c>
      <c r="E28" s="42">
        <v>26310000</v>
      </c>
      <c r="F28" s="43">
        <f t="shared" si="1"/>
        <v>0.7308333333333333</v>
      </c>
    </row>
    <row r="29" spans="1:6" ht="17.25" customHeight="1">
      <c r="A29" s="41">
        <v>21</v>
      </c>
      <c r="B29" s="39" t="s">
        <v>21</v>
      </c>
      <c r="C29" s="42">
        <v>300000000</v>
      </c>
      <c r="D29" s="42">
        <v>364000000</v>
      </c>
      <c r="E29" s="42">
        <v>324150000</v>
      </c>
      <c r="F29" s="43">
        <f t="shared" si="1"/>
        <v>0.890521978021978</v>
      </c>
    </row>
    <row r="30" spans="1:6" ht="33.75" customHeight="1">
      <c r="A30" s="41">
        <v>22</v>
      </c>
      <c r="B30" s="39" t="s">
        <v>22</v>
      </c>
      <c r="C30" s="42">
        <v>440000000</v>
      </c>
      <c r="D30" s="42">
        <v>440000000</v>
      </c>
      <c r="E30" s="42">
        <v>354669000</v>
      </c>
      <c r="F30" s="43">
        <f t="shared" si="1"/>
        <v>0.8060659090909091</v>
      </c>
    </row>
    <row r="31" spans="1:6" ht="18.75" customHeight="1">
      <c r="A31" s="41"/>
      <c r="B31" s="45" t="s">
        <v>103</v>
      </c>
      <c r="C31" s="46"/>
      <c r="D31" s="46"/>
      <c r="E31" s="46"/>
      <c r="F31" s="47"/>
    </row>
    <row r="32" spans="1:6" ht="33" customHeight="1">
      <c r="A32" s="41">
        <v>23</v>
      </c>
      <c r="B32" s="38" t="s">
        <v>125</v>
      </c>
      <c r="C32" s="42">
        <v>2250000</v>
      </c>
      <c r="D32" s="42">
        <v>2250000</v>
      </c>
      <c r="E32" s="42">
        <v>0</v>
      </c>
      <c r="F32" s="43">
        <f aca="true" t="shared" si="2" ref="F32:F37">+E32/D32</f>
        <v>0</v>
      </c>
    </row>
    <row r="33" spans="1:6" ht="33.75" customHeight="1">
      <c r="A33" s="41">
        <v>24</v>
      </c>
      <c r="B33" s="38" t="s">
        <v>24</v>
      </c>
      <c r="C33" s="42">
        <v>2000000</v>
      </c>
      <c r="D33" s="42">
        <v>2000000</v>
      </c>
      <c r="E33" s="42">
        <v>0</v>
      </c>
      <c r="F33" s="43">
        <f t="shared" si="2"/>
        <v>0</v>
      </c>
    </row>
    <row r="34" spans="1:6" ht="50.25" customHeight="1">
      <c r="A34" s="41">
        <v>25</v>
      </c>
      <c r="B34" s="38" t="s">
        <v>126</v>
      </c>
      <c r="C34" s="42">
        <v>16247000</v>
      </c>
      <c r="D34" s="42">
        <v>16247000</v>
      </c>
      <c r="E34" s="42">
        <v>0</v>
      </c>
      <c r="F34" s="43">
        <f t="shared" si="2"/>
        <v>0</v>
      </c>
    </row>
    <row r="35" spans="1:6" ht="49.5" customHeight="1">
      <c r="A35" s="41">
        <v>26</v>
      </c>
      <c r="B35" s="38" t="s">
        <v>127</v>
      </c>
      <c r="C35" s="42">
        <v>3894000</v>
      </c>
      <c r="D35" s="42">
        <v>3894000</v>
      </c>
      <c r="E35" s="42">
        <v>0</v>
      </c>
      <c r="F35" s="43">
        <f t="shared" si="2"/>
        <v>0</v>
      </c>
    </row>
    <row r="36" spans="1:6" ht="65.25" customHeight="1">
      <c r="A36" s="41">
        <v>27</v>
      </c>
      <c r="B36" s="38" t="s">
        <v>128</v>
      </c>
      <c r="C36" s="42">
        <v>4488000</v>
      </c>
      <c r="D36" s="42">
        <v>4488000</v>
      </c>
      <c r="E36" s="42">
        <v>0</v>
      </c>
      <c r="F36" s="43">
        <f t="shared" si="2"/>
        <v>0</v>
      </c>
    </row>
    <row r="37" spans="1:6" ht="18" customHeight="1">
      <c r="A37" s="41">
        <v>28</v>
      </c>
      <c r="B37" s="38" t="s">
        <v>28</v>
      </c>
      <c r="C37" s="42">
        <v>40000000</v>
      </c>
      <c r="D37" s="42">
        <v>5000000</v>
      </c>
      <c r="E37" s="42">
        <v>2077800</v>
      </c>
      <c r="F37" s="43">
        <f t="shared" si="2"/>
        <v>0.41556</v>
      </c>
    </row>
    <row r="38" spans="1:6" ht="20.25" customHeight="1">
      <c r="A38" s="41"/>
      <c r="B38" s="45" t="s">
        <v>129</v>
      </c>
      <c r="C38" s="46"/>
      <c r="D38" s="46"/>
      <c r="E38" s="46"/>
      <c r="F38" s="47"/>
    </row>
    <row r="39" spans="1:6" ht="34.5" customHeight="1">
      <c r="A39" s="41">
        <v>29</v>
      </c>
      <c r="B39" s="39" t="s">
        <v>130</v>
      </c>
      <c r="C39" s="42">
        <v>25680000</v>
      </c>
      <c r="D39" s="42">
        <v>25680000</v>
      </c>
      <c r="E39" s="42">
        <v>24140000</v>
      </c>
      <c r="F39" s="43">
        <f>+E39/D39</f>
        <v>0.9400311526479751</v>
      </c>
    </row>
    <row r="40" spans="1:6" ht="37.5" customHeight="1">
      <c r="A40" s="41">
        <v>30</v>
      </c>
      <c r="B40" s="39" t="s">
        <v>29</v>
      </c>
      <c r="C40" s="42">
        <v>257775000</v>
      </c>
      <c r="D40" s="42">
        <v>1257775000</v>
      </c>
      <c r="E40" s="42">
        <v>346821982</v>
      </c>
      <c r="F40" s="43">
        <f>+E40/D40</f>
        <v>0.2757424674524458</v>
      </c>
    </row>
    <row r="41" spans="1:6" ht="20.25" customHeight="1">
      <c r="A41" s="41">
        <v>31</v>
      </c>
      <c r="B41" s="39" t="s">
        <v>30</v>
      </c>
      <c r="C41" s="42">
        <v>18000000</v>
      </c>
      <c r="D41" s="42">
        <v>18000000</v>
      </c>
      <c r="E41" s="42">
        <v>13250000</v>
      </c>
      <c r="F41" s="43">
        <f>+E41/D41</f>
        <v>0.7361111111111112</v>
      </c>
    </row>
    <row r="42" spans="1:6" ht="20.25" customHeight="1">
      <c r="A42" s="41">
        <v>32</v>
      </c>
      <c r="B42" s="38" t="s">
        <v>31</v>
      </c>
      <c r="C42" s="42">
        <v>766000000</v>
      </c>
      <c r="D42" s="42">
        <v>666000000</v>
      </c>
      <c r="E42" s="42">
        <v>657557390</v>
      </c>
      <c r="F42" s="43">
        <f>+E42/D42</f>
        <v>0.9873234084084084</v>
      </c>
    </row>
    <row r="43" spans="1:6" ht="36" customHeight="1">
      <c r="A43" s="41">
        <v>33</v>
      </c>
      <c r="B43" s="38" t="s">
        <v>32</v>
      </c>
      <c r="C43" s="42">
        <v>140000000</v>
      </c>
      <c r="D43" s="42">
        <v>300000000</v>
      </c>
      <c r="E43" s="42">
        <v>137570000</v>
      </c>
      <c r="F43" s="43">
        <f>+E43/D43</f>
        <v>0.4585666666666667</v>
      </c>
    </row>
    <row r="44" spans="1:6" ht="18.75" customHeight="1">
      <c r="A44" s="41"/>
      <c r="B44" s="45" t="s">
        <v>131</v>
      </c>
      <c r="C44" s="46"/>
      <c r="D44" s="46"/>
      <c r="E44" s="46"/>
      <c r="F44" s="47"/>
    </row>
    <row r="45" spans="1:6" ht="34.5" customHeight="1">
      <c r="A45" s="41">
        <v>34</v>
      </c>
      <c r="B45" s="40" t="s">
        <v>132</v>
      </c>
      <c r="C45" s="42">
        <v>688760800</v>
      </c>
      <c r="D45" s="42">
        <v>676995800</v>
      </c>
      <c r="E45" s="42">
        <v>650471896</v>
      </c>
      <c r="F45" s="43">
        <f aca="true" t="shared" si="3" ref="F45:F53">+E45/D45</f>
        <v>0.9608211690530428</v>
      </c>
    </row>
    <row r="46" spans="1:6" ht="36" customHeight="1">
      <c r="A46" s="41">
        <v>35</v>
      </c>
      <c r="B46" s="40" t="s">
        <v>34</v>
      </c>
      <c r="C46" s="42">
        <v>56047200</v>
      </c>
      <c r="D46" s="42">
        <v>56047200</v>
      </c>
      <c r="E46" s="42">
        <v>35980050</v>
      </c>
      <c r="F46" s="43">
        <f t="shared" si="3"/>
        <v>0.6419598124437974</v>
      </c>
    </row>
    <row r="47" spans="1:6" ht="66" customHeight="1">
      <c r="A47" s="41">
        <v>36</v>
      </c>
      <c r="B47" s="40" t="s">
        <v>35</v>
      </c>
      <c r="C47" s="42">
        <v>130900000</v>
      </c>
      <c r="D47" s="42">
        <v>130900000</v>
      </c>
      <c r="E47" s="42">
        <v>112354883</v>
      </c>
      <c r="F47" s="43">
        <f t="shared" si="3"/>
        <v>0.8583260733384263</v>
      </c>
    </row>
    <row r="48" spans="1:6" ht="36" customHeight="1">
      <c r="A48" s="41">
        <v>37</v>
      </c>
      <c r="B48" s="39" t="s">
        <v>36</v>
      </c>
      <c r="C48" s="42">
        <v>22100000</v>
      </c>
      <c r="D48" s="42">
        <v>22100000</v>
      </c>
      <c r="E48" s="42">
        <v>15086050</v>
      </c>
      <c r="F48" s="43">
        <f t="shared" si="3"/>
        <v>0.6826266968325791</v>
      </c>
    </row>
    <row r="49" spans="1:6" ht="22.5" customHeight="1">
      <c r="A49" s="41">
        <v>38</v>
      </c>
      <c r="B49" s="38" t="s">
        <v>133</v>
      </c>
      <c r="C49" s="42">
        <v>1122800000</v>
      </c>
      <c r="D49" s="42">
        <v>928000000</v>
      </c>
      <c r="E49" s="42">
        <v>380342744</v>
      </c>
      <c r="F49" s="43">
        <f t="shared" si="3"/>
        <v>0.4098520948275862</v>
      </c>
    </row>
    <row r="50" spans="1:6" ht="17.25" customHeight="1">
      <c r="A50" s="41">
        <v>39</v>
      </c>
      <c r="B50" s="39" t="s">
        <v>38</v>
      </c>
      <c r="C50" s="42">
        <v>90000000</v>
      </c>
      <c r="D50" s="42">
        <v>90000000</v>
      </c>
      <c r="E50" s="42">
        <v>88230000</v>
      </c>
      <c r="F50" s="43">
        <f t="shared" si="3"/>
        <v>0.9803333333333333</v>
      </c>
    </row>
    <row r="51" spans="1:6" ht="33.75" customHeight="1">
      <c r="A51" s="41">
        <v>40</v>
      </c>
      <c r="B51" s="39" t="s">
        <v>39</v>
      </c>
      <c r="C51" s="42">
        <v>5000000</v>
      </c>
      <c r="D51" s="42">
        <v>5000000</v>
      </c>
      <c r="E51" s="42">
        <v>2559750</v>
      </c>
      <c r="F51" s="43">
        <f t="shared" si="3"/>
        <v>0.51195</v>
      </c>
    </row>
    <row r="52" spans="1:6" ht="21.75" customHeight="1">
      <c r="A52" s="41">
        <v>41</v>
      </c>
      <c r="B52" s="39" t="s">
        <v>92</v>
      </c>
      <c r="C52" s="42">
        <v>30000000</v>
      </c>
      <c r="D52" s="42">
        <v>30000000</v>
      </c>
      <c r="E52" s="42">
        <v>29480400</v>
      </c>
      <c r="F52" s="43">
        <f t="shared" si="3"/>
        <v>0.98268</v>
      </c>
    </row>
    <row r="53" spans="1:6" ht="66.75" customHeight="1">
      <c r="A53" s="37">
        <v>42</v>
      </c>
      <c r="B53" s="39" t="s">
        <v>139</v>
      </c>
      <c r="C53" s="42">
        <v>400000000</v>
      </c>
      <c r="D53" s="42">
        <v>115000000</v>
      </c>
      <c r="E53" s="42">
        <v>115000000</v>
      </c>
      <c r="F53" s="43">
        <f t="shared" si="3"/>
        <v>1</v>
      </c>
    </row>
    <row r="54" ht="63.75" customHeight="1"/>
    <row r="55" ht="18" customHeight="1"/>
    <row r="56" ht="18" customHeight="1"/>
    <row r="57" ht="18" customHeight="1"/>
    <row r="58" ht="18" customHeight="1"/>
    <row r="59" ht="32.25" customHeight="1"/>
    <row r="60" ht="21.75" customHeight="1"/>
    <row r="61" ht="18" customHeight="1"/>
    <row r="62" ht="21" customHeight="1"/>
    <row r="64" spans="4:7" ht="15">
      <c r="D64" s="1"/>
      <c r="G64" s="1"/>
    </row>
  </sheetData>
  <sheetProtection/>
  <mergeCells count="11">
    <mergeCell ref="B31:F31"/>
    <mergeCell ref="B38:F38"/>
    <mergeCell ref="B44:F44"/>
    <mergeCell ref="B1:F1"/>
    <mergeCell ref="B2:G2"/>
    <mergeCell ref="A3:B4"/>
    <mergeCell ref="C3:F3"/>
    <mergeCell ref="B5:F5"/>
    <mergeCell ref="B9:F9"/>
    <mergeCell ref="B16:F16"/>
    <mergeCell ref="B18:F18"/>
  </mergeCells>
  <printOptions/>
  <pageMargins left="0" right="0" top="0" bottom="0" header="0.31496062992125984" footer="0.31496062992125984"/>
  <pageSetup errors="blank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7"/>
  <sheetViews>
    <sheetView showGridLines="0" zoomScalePageLayoutView="0" workbookViewId="0" topLeftCell="A46">
      <selection activeCell="F53" sqref="F53"/>
    </sheetView>
  </sheetViews>
  <sheetFormatPr defaultColWidth="9.140625" defaultRowHeight="15"/>
  <cols>
    <col min="1" max="1" width="10.57421875" style="11" customWidth="1"/>
    <col min="2" max="2" width="33.140625" style="0" customWidth="1"/>
    <col min="3" max="4" width="15.00390625" style="0" customWidth="1"/>
    <col min="5" max="5" width="15.140625" style="1" customWidth="1"/>
    <col min="6" max="6" width="15.421875" style="1" customWidth="1"/>
    <col min="7" max="7" width="6.57421875" style="0" customWidth="1"/>
    <col min="8" max="9" width="13.8515625" style="0" bestFit="1" customWidth="1"/>
  </cols>
  <sheetData>
    <row r="1" spans="2:6" ht="18.75">
      <c r="B1" s="48" t="s">
        <v>93</v>
      </c>
      <c r="C1" s="48"/>
      <c r="D1" s="48"/>
      <c r="E1" s="48"/>
      <c r="F1" s="48"/>
    </row>
    <row r="2" spans="1:7" ht="33" customHeight="1">
      <c r="A2" s="49" t="s">
        <v>96</v>
      </c>
      <c r="B2" s="49"/>
      <c r="C2" s="49"/>
      <c r="D2" s="49"/>
      <c r="E2" s="49"/>
      <c r="F2" s="49"/>
      <c r="G2" s="49"/>
    </row>
    <row r="3" ht="11.25" customHeight="1" hidden="1"/>
    <row r="4" spans="1:7" s="9" customFormat="1" ht="33" customHeight="1">
      <c r="A4" s="6" t="s">
        <v>44</v>
      </c>
      <c r="B4" s="6" t="s">
        <v>45</v>
      </c>
      <c r="C4" s="6" t="s">
        <v>97</v>
      </c>
      <c r="D4" s="6" t="s">
        <v>94</v>
      </c>
      <c r="E4" s="7" t="s">
        <v>95</v>
      </c>
      <c r="F4" s="7" t="s">
        <v>46</v>
      </c>
      <c r="G4" s="8" t="s">
        <v>47</v>
      </c>
    </row>
    <row r="5" spans="1:8" ht="66" customHeight="1">
      <c r="A5" s="2" t="s">
        <v>48</v>
      </c>
      <c r="B5" s="3" t="s">
        <v>43</v>
      </c>
      <c r="C5" s="4">
        <v>15356600</v>
      </c>
      <c r="D5" s="4">
        <v>15200000</v>
      </c>
      <c r="E5" s="4">
        <v>15200000</v>
      </c>
      <c r="F5" s="4">
        <v>14007000</v>
      </c>
      <c r="G5" s="5">
        <f>+F5/E5</f>
        <v>0.9215131578947369</v>
      </c>
      <c r="H5" s="1">
        <f>+F5-C5</f>
        <v>-1349600</v>
      </c>
    </row>
    <row r="6" spans="1:8" ht="31.5" customHeight="1">
      <c r="A6" s="2" t="s">
        <v>49</v>
      </c>
      <c r="B6" s="3" t="s">
        <v>0</v>
      </c>
      <c r="C6" s="4">
        <v>38738038</v>
      </c>
      <c r="D6" s="4">
        <v>90000000</v>
      </c>
      <c r="E6" s="4">
        <v>90000000</v>
      </c>
      <c r="F6" s="4">
        <v>88665027</v>
      </c>
      <c r="G6" s="5">
        <f aca="true" t="shared" si="0" ref="G6:G52">+F6/E6</f>
        <v>0.9851669666666667</v>
      </c>
      <c r="H6" s="1">
        <f aca="true" t="shared" si="1" ref="H6:H47">+F6-C6</f>
        <v>49926989</v>
      </c>
    </row>
    <row r="7" spans="1:8" ht="43.5" customHeight="1">
      <c r="A7" s="2" t="s">
        <v>50</v>
      </c>
      <c r="B7" s="3" t="s">
        <v>1</v>
      </c>
      <c r="C7" s="4">
        <v>21300642</v>
      </c>
      <c r="D7" s="4">
        <v>26239100</v>
      </c>
      <c r="E7" s="4">
        <v>26239100</v>
      </c>
      <c r="F7" s="4">
        <v>25080713</v>
      </c>
      <c r="G7" s="5">
        <f t="shared" si="0"/>
        <v>0.9558526397627968</v>
      </c>
      <c r="H7" s="1">
        <f t="shared" si="1"/>
        <v>3780071</v>
      </c>
    </row>
    <row r="8" spans="1:8" ht="23.25" customHeight="1">
      <c r="A8" s="2" t="s">
        <v>51</v>
      </c>
      <c r="B8" s="3" t="s">
        <v>2</v>
      </c>
      <c r="C8" s="4">
        <v>1138085728</v>
      </c>
      <c r="D8" s="4">
        <v>1260720000</v>
      </c>
      <c r="E8" s="4">
        <v>1200720000</v>
      </c>
      <c r="F8" s="4">
        <v>1199154917</v>
      </c>
      <c r="G8" s="5">
        <f t="shared" si="0"/>
        <v>0.9986965462389233</v>
      </c>
      <c r="H8" s="1">
        <f t="shared" si="1"/>
        <v>61069189</v>
      </c>
    </row>
    <row r="9" spans="1:8" ht="21.75" customHeight="1">
      <c r="A9" s="2" t="s">
        <v>52</v>
      </c>
      <c r="B9" s="3" t="s">
        <v>3</v>
      </c>
      <c r="C9" s="4">
        <v>21826500</v>
      </c>
      <c r="D9" s="4">
        <v>21704400</v>
      </c>
      <c r="E9" s="4">
        <v>21704400</v>
      </c>
      <c r="F9" s="4">
        <v>21418500</v>
      </c>
      <c r="G9" s="5">
        <f t="shared" si="0"/>
        <v>0.9868275557029911</v>
      </c>
      <c r="H9" s="1">
        <f t="shared" si="1"/>
        <v>-408000</v>
      </c>
    </row>
    <row r="10" spans="1:8" ht="17.25" customHeight="1">
      <c r="A10" s="2" t="s">
        <v>53</v>
      </c>
      <c r="B10" s="3" t="s">
        <v>4</v>
      </c>
      <c r="C10" s="4">
        <v>818472457</v>
      </c>
      <c r="D10" s="4">
        <v>842400000</v>
      </c>
      <c r="E10" s="4">
        <v>892400000</v>
      </c>
      <c r="F10" s="4">
        <v>882029186</v>
      </c>
      <c r="G10" s="5">
        <f t="shared" si="0"/>
        <v>0.9883787382339758</v>
      </c>
      <c r="H10" s="1">
        <f t="shared" si="1"/>
        <v>63556729</v>
      </c>
    </row>
    <row r="11" spans="1:8" ht="42.75" customHeight="1">
      <c r="A11" s="2" t="s">
        <v>54</v>
      </c>
      <c r="B11" s="3" t="s">
        <v>5</v>
      </c>
      <c r="C11" s="4">
        <v>172616550</v>
      </c>
      <c r="D11" s="4">
        <v>216960000</v>
      </c>
      <c r="E11" s="4">
        <v>217960000</v>
      </c>
      <c r="F11" s="4">
        <v>217960000</v>
      </c>
      <c r="G11" s="5">
        <f t="shared" si="0"/>
        <v>1</v>
      </c>
      <c r="H11" s="1">
        <f t="shared" si="1"/>
        <v>45343450</v>
      </c>
    </row>
    <row r="12" spans="1:8" ht="45.75" customHeight="1">
      <c r="A12" s="2" t="s">
        <v>55</v>
      </c>
      <c r="B12" s="3" t="s">
        <v>6</v>
      </c>
      <c r="C12" s="4">
        <v>106600273</v>
      </c>
      <c r="D12" s="4">
        <v>124385400</v>
      </c>
      <c r="E12" s="4">
        <v>149485400</v>
      </c>
      <c r="F12" s="4">
        <v>142890281</v>
      </c>
      <c r="G12" s="5">
        <f t="shared" si="0"/>
        <v>0.9558811830453008</v>
      </c>
      <c r="H12" s="1">
        <f t="shared" si="1"/>
        <v>36290008</v>
      </c>
    </row>
    <row r="13" spans="1:8" ht="18" customHeight="1">
      <c r="A13" s="2" t="s">
        <v>56</v>
      </c>
      <c r="B13" s="3" t="s">
        <v>7</v>
      </c>
      <c r="C13" s="4">
        <v>10886605517</v>
      </c>
      <c r="D13" s="4">
        <v>11172000000</v>
      </c>
      <c r="E13" s="4">
        <v>11072000000</v>
      </c>
      <c r="F13" s="4">
        <v>11010152408</v>
      </c>
      <c r="G13" s="5">
        <f t="shared" si="0"/>
        <v>0.9944140541907515</v>
      </c>
      <c r="H13" s="1">
        <f t="shared" si="1"/>
        <v>123546891</v>
      </c>
    </row>
    <row r="14" spans="1:8" s="17" customFormat="1" ht="32.25" customHeight="1">
      <c r="A14" s="13" t="s">
        <v>57</v>
      </c>
      <c r="B14" s="14" t="s">
        <v>8</v>
      </c>
      <c r="C14" s="15">
        <v>22001200</v>
      </c>
      <c r="D14" s="15">
        <v>25680000</v>
      </c>
      <c r="E14" s="15">
        <v>25680000</v>
      </c>
      <c r="F14" s="15">
        <v>24140000</v>
      </c>
      <c r="G14" s="16">
        <f t="shared" si="0"/>
        <v>0.9400311526479751</v>
      </c>
      <c r="H14" s="1">
        <f t="shared" si="1"/>
        <v>2138800</v>
      </c>
    </row>
    <row r="15" spans="1:8" ht="22.5" customHeight="1">
      <c r="A15" s="2" t="s">
        <v>58</v>
      </c>
      <c r="B15" s="3" t="s">
        <v>9</v>
      </c>
      <c r="C15" s="4">
        <v>197200000</v>
      </c>
      <c r="D15" s="4">
        <v>240000000</v>
      </c>
      <c r="E15" s="4">
        <v>257800000</v>
      </c>
      <c r="F15" s="4">
        <v>251200000</v>
      </c>
      <c r="G15" s="5">
        <f t="shared" si="0"/>
        <v>0.9743987587276959</v>
      </c>
      <c r="H15" s="1">
        <f t="shared" si="1"/>
        <v>54000000</v>
      </c>
    </row>
    <row r="16" spans="1:8" ht="32.25" customHeight="1">
      <c r="A16" s="2" t="s">
        <v>59</v>
      </c>
      <c r="B16" s="3" t="s">
        <v>10</v>
      </c>
      <c r="C16" s="4">
        <v>28560000</v>
      </c>
      <c r="D16" s="4">
        <v>48600000</v>
      </c>
      <c r="E16" s="4">
        <v>48600000</v>
      </c>
      <c r="F16" s="4">
        <v>42585000</v>
      </c>
      <c r="G16" s="5">
        <f t="shared" si="0"/>
        <v>0.8762345679012346</v>
      </c>
      <c r="H16" s="1">
        <f t="shared" si="1"/>
        <v>14025000</v>
      </c>
    </row>
    <row r="17" spans="1:8" ht="66" customHeight="1">
      <c r="A17" s="2" t="s">
        <v>60</v>
      </c>
      <c r="B17" s="3" t="s">
        <v>11</v>
      </c>
      <c r="C17" s="4">
        <v>8173000</v>
      </c>
      <c r="D17" s="4">
        <v>40000000</v>
      </c>
      <c r="E17" s="4">
        <v>40000000</v>
      </c>
      <c r="F17" s="4">
        <v>22000000</v>
      </c>
      <c r="G17" s="5">
        <f t="shared" si="0"/>
        <v>0.55</v>
      </c>
      <c r="H17" s="1">
        <f t="shared" si="1"/>
        <v>13827000</v>
      </c>
    </row>
    <row r="18" spans="1:8" ht="15" customHeight="1">
      <c r="A18" s="2" t="s">
        <v>61</v>
      </c>
      <c r="B18" s="3" t="s">
        <v>12</v>
      </c>
      <c r="C18" s="4">
        <v>2533723300</v>
      </c>
      <c r="D18" s="4">
        <v>4130000000</v>
      </c>
      <c r="E18" s="4">
        <v>4101000000</v>
      </c>
      <c r="F18" s="4">
        <v>3880631400</v>
      </c>
      <c r="G18" s="5">
        <f t="shared" si="0"/>
        <v>0.9462646671543526</v>
      </c>
      <c r="H18" s="1">
        <f t="shared" si="1"/>
        <v>1346908100</v>
      </c>
    </row>
    <row r="19" spans="1:8" ht="23.25" customHeight="1">
      <c r="A19" s="2" t="s">
        <v>62</v>
      </c>
      <c r="B19" s="3" t="s">
        <v>13</v>
      </c>
      <c r="C19" s="4"/>
      <c r="D19" s="4">
        <v>45000000</v>
      </c>
      <c r="E19" s="4">
        <v>45000000</v>
      </c>
      <c r="F19" s="4">
        <v>2758300</v>
      </c>
      <c r="G19" s="5">
        <f t="shared" si="0"/>
        <v>0.061295555555555555</v>
      </c>
      <c r="H19" s="1">
        <f t="shared" si="1"/>
        <v>2758300</v>
      </c>
    </row>
    <row r="20" spans="1:8" ht="33" customHeight="1">
      <c r="A20" s="2" t="s">
        <v>63</v>
      </c>
      <c r="B20" s="3" t="s">
        <v>14</v>
      </c>
      <c r="C20" s="4">
        <v>132307385</v>
      </c>
      <c r="D20" s="4">
        <v>90000000</v>
      </c>
      <c r="E20" s="4">
        <v>90000000</v>
      </c>
      <c r="F20" s="4">
        <v>37173782</v>
      </c>
      <c r="G20" s="5">
        <f t="shared" si="0"/>
        <v>0.41304202222222225</v>
      </c>
      <c r="H20" s="1">
        <f t="shared" si="1"/>
        <v>-95133603</v>
      </c>
    </row>
    <row r="21" spans="1:8" ht="18" customHeight="1">
      <c r="A21" s="2" t="s">
        <v>64</v>
      </c>
      <c r="B21" s="3" t="s">
        <v>15</v>
      </c>
      <c r="C21" s="4">
        <v>582700000</v>
      </c>
      <c r="D21" s="4">
        <v>1103600000</v>
      </c>
      <c r="E21" s="4">
        <v>889600000</v>
      </c>
      <c r="F21" s="4">
        <v>886700000</v>
      </c>
      <c r="G21" s="5">
        <f t="shared" si="0"/>
        <v>0.9967401079136691</v>
      </c>
      <c r="H21" s="1">
        <f t="shared" si="1"/>
        <v>304000000</v>
      </c>
    </row>
    <row r="22" spans="1:8" ht="77.25" customHeight="1">
      <c r="A22" s="2" t="s">
        <v>65</v>
      </c>
      <c r="B22" s="3" t="s">
        <v>16</v>
      </c>
      <c r="C22" s="4">
        <v>55300000</v>
      </c>
      <c r="D22" s="4">
        <v>1750000000</v>
      </c>
      <c r="E22" s="4">
        <v>1350000000</v>
      </c>
      <c r="F22" s="4">
        <v>1251600000</v>
      </c>
      <c r="G22" s="5">
        <f t="shared" si="0"/>
        <v>0.9271111111111111</v>
      </c>
      <c r="H22" s="1">
        <f t="shared" si="1"/>
        <v>1196300000</v>
      </c>
    </row>
    <row r="23" spans="1:8" ht="33.75" customHeight="1">
      <c r="A23" s="2" t="s">
        <v>66</v>
      </c>
      <c r="B23" s="3" t="s">
        <v>17</v>
      </c>
      <c r="C23" s="4">
        <v>48798020</v>
      </c>
      <c r="D23" s="4">
        <v>60493500</v>
      </c>
      <c r="E23" s="4">
        <v>60493500</v>
      </c>
      <c r="F23" s="4">
        <v>50098274</v>
      </c>
      <c r="G23" s="5">
        <f t="shared" si="0"/>
        <v>0.8281596204550902</v>
      </c>
      <c r="H23" s="1">
        <f t="shared" si="1"/>
        <v>1300254</v>
      </c>
    </row>
    <row r="24" spans="1:8" ht="45.75" customHeight="1">
      <c r="A24" s="2" t="s">
        <v>67</v>
      </c>
      <c r="B24" s="3" t="s">
        <v>18</v>
      </c>
      <c r="C24" s="4">
        <v>42013812</v>
      </c>
      <c r="D24" s="4">
        <v>55758600</v>
      </c>
      <c r="E24" s="4">
        <v>30658600</v>
      </c>
      <c r="F24" s="4">
        <v>15070443</v>
      </c>
      <c r="G24" s="5">
        <f t="shared" si="0"/>
        <v>0.4915567899382229</v>
      </c>
      <c r="H24" s="1">
        <f t="shared" si="1"/>
        <v>-26943369</v>
      </c>
    </row>
    <row r="25" spans="1:8" ht="43.5" customHeight="1">
      <c r="A25" s="2" t="s">
        <v>68</v>
      </c>
      <c r="B25" s="3" t="s">
        <v>19</v>
      </c>
      <c r="C25" s="4">
        <v>1475000</v>
      </c>
      <c r="D25" s="4">
        <v>1984000</v>
      </c>
      <c r="E25" s="4">
        <v>1984000</v>
      </c>
      <c r="F25" s="4">
        <v>857000</v>
      </c>
      <c r="G25" s="5">
        <f t="shared" si="0"/>
        <v>0.4319556451612903</v>
      </c>
      <c r="H25" s="1">
        <f t="shared" si="1"/>
        <v>-618000</v>
      </c>
    </row>
    <row r="26" spans="1:8" ht="36" customHeight="1">
      <c r="A26" s="2" t="s">
        <v>69</v>
      </c>
      <c r="B26" s="3" t="s">
        <v>20</v>
      </c>
      <c r="C26" s="4">
        <v>3390000</v>
      </c>
      <c r="D26" s="4">
        <v>36000000</v>
      </c>
      <c r="E26" s="4">
        <v>36000000</v>
      </c>
      <c r="F26" s="4">
        <v>26310000</v>
      </c>
      <c r="G26" s="5">
        <f t="shared" si="0"/>
        <v>0.7308333333333333</v>
      </c>
      <c r="H26" s="1">
        <f t="shared" si="1"/>
        <v>22920000</v>
      </c>
    </row>
    <row r="27" spans="1:8" ht="18" customHeight="1">
      <c r="A27" s="2" t="s">
        <v>70</v>
      </c>
      <c r="B27" s="3" t="s">
        <v>21</v>
      </c>
      <c r="C27" s="4">
        <v>70050000</v>
      </c>
      <c r="D27" s="4">
        <v>300000000</v>
      </c>
      <c r="E27" s="4">
        <v>364000000</v>
      </c>
      <c r="F27" s="4">
        <v>324150000</v>
      </c>
      <c r="G27" s="5">
        <f t="shared" si="0"/>
        <v>0.890521978021978</v>
      </c>
      <c r="H27" s="1">
        <f t="shared" si="1"/>
        <v>254100000</v>
      </c>
    </row>
    <row r="28" spans="1:8" ht="23.25" customHeight="1">
      <c r="A28" s="2" t="s">
        <v>71</v>
      </c>
      <c r="B28" s="3" t="s">
        <v>22</v>
      </c>
      <c r="C28" s="4">
        <v>160565000</v>
      </c>
      <c r="D28" s="4">
        <v>440000000</v>
      </c>
      <c r="E28" s="4">
        <v>440000000</v>
      </c>
      <c r="F28" s="4">
        <v>354669000</v>
      </c>
      <c r="G28" s="5">
        <f t="shared" si="0"/>
        <v>0.8060659090909091</v>
      </c>
      <c r="H28" s="1">
        <f t="shared" si="1"/>
        <v>194104000</v>
      </c>
    </row>
    <row r="29" spans="1:8" ht="44.25" customHeight="1">
      <c r="A29" s="2" t="s">
        <v>72</v>
      </c>
      <c r="B29" s="3" t="s">
        <v>23</v>
      </c>
      <c r="C29" s="4"/>
      <c r="D29" s="4">
        <v>2250000</v>
      </c>
      <c r="E29" s="4">
        <v>2250000</v>
      </c>
      <c r="F29" s="4">
        <v>0</v>
      </c>
      <c r="G29" s="5">
        <f t="shared" si="0"/>
        <v>0</v>
      </c>
      <c r="H29" s="1">
        <f t="shared" si="1"/>
        <v>0</v>
      </c>
    </row>
    <row r="30" spans="1:8" ht="33.75" customHeight="1">
      <c r="A30" s="2" t="s">
        <v>73</v>
      </c>
      <c r="B30" s="3" t="s">
        <v>24</v>
      </c>
      <c r="C30" s="4"/>
      <c r="D30" s="4">
        <v>2000000</v>
      </c>
      <c r="E30" s="4">
        <v>2000000</v>
      </c>
      <c r="F30" s="4">
        <v>0</v>
      </c>
      <c r="G30" s="5">
        <f t="shared" si="0"/>
        <v>0</v>
      </c>
      <c r="H30" s="1">
        <f t="shared" si="1"/>
        <v>0</v>
      </c>
    </row>
    <row r="31" spans="1:8" ht="42.75" customHeight="1">
      <c r="A31" s="2" t="s">
        <v>74</v>
      </c>
      <c r="B31" s="3" t="s">
        <v>25</v>
      </c>
      <c r="C31" s="4"/>
      <c r="D31" s="4">
        <v>16247000</v>
      </c>
      <c r="E31" s="4">
        <v>16247000</v>
      </c>
      <c r="F31" s="4">
        <v>0</v>
      </c>
      <c r="G31" s="5">
        <f t="shared" si="0"/>
        <v>0</v>
      </c>
      <c r="H31" s="1">
        <f t="shared" si="1"/>
        <v>0</v>
      </c>
    </row>
    <row r="32" spans="1:8" ht="44.25" customHeight="1">
      <c r="A32" s="2" t="s">
        <v>75</v>
      </c>
      <c r="B32" s="3" t="s">
        <v>26</v>
      </c>
      <c r="C32" s="4">
        <v>1800934</v>
      </c>
      <c r="D32" s="4">
        <v>3894000</v>
      </c>
      <c r="E32" s="4">
        <v>3894000</v>
      </c>
      <c r="F32" s="4">
        <v>0</v>
      </c>
      <c r="G32" s="5">
        <f t="shared" si="0"/>
        <v>0</v>
      </c>
      <c r="H32" s="1">
        <f t="shared" si="1"/>
        <v>-1800934</v>
      </c>
    </row>
    <row r="33" spans="1:8" ht="65.25" customHeight="1">
      <c r="A33" s="2" t="s">
        <v>76</v>
      </c>
      <c r="B33" s="3" t="s">
        <v>27</v>
      </c>
      <c r="C33" s="4"/>
      <c r="D33" s="4">
        <v>4488000</v>
      </c>
      <c r="E33" s="4">
        <v>4488000</v>
      </c>
      <c r="F33" s="4">
        <v>0</v>
      </c>
      <c r="G33" s="5">
        <f t="shared" si="0"/>
        <v>0</v>
      </c>
      <c r="H33" s="1">
        <f t="shared" si="1"/>
        <v>0</v>
      </c>
    </row>
    <row r="34" spans="1:8" ht="18" customHeight="1">
      <c r="A34" s="2" t="s">
        <v>91</v>
      </c>
      <c r="B34" s="3" t="s">
        <v>28</v>
      </c>
      <c r="C34" s="4">
        <v>5784790</v>
      </c>
      <c r="D34" s="4">
        <v>40000000</v>
      </c>
      <c r="E34" s="4">
        <v>5000000</v>
      </c>
      <c r="F34" s="4">
        <v>2077800</v>
      </c>
      <c r="G34" s="5">
        <f t="shared" si="0"/>
        <v>0.41556</v>
      </c>
      <c r="H34" s="1">
        <f t="shared" si="1"/>
        <v>-3706990</v>
      </c>
    </row>
    <row r="35" spans="1:8" ht="26.25" customHeight="1">
      <c r="A35" s="2" t="s">
        <v>77</v>
      </c>
      <c r="B35" s="3" t="s">
        <v>29</v>
      </c>
      <c r="C35" s="4">
        <v>114622211</v>
      </c>
      <c r="D35" s="4">
        <v>257775000</v>
      </c>
      <c r="E35" s="4">
        <v>1257775000</v>
      </c>
      <c r="F35" s="4">
        <v>346821982</v>
      </c>
      <c r="G35" s="5">
        <f t="shared" si="0"/>
        <v>0.2757424674524458</v>
      </c>
      <c r="H35" s="1">
        <f t="shared" si="1"/>
        <v>232199771</v>
      </c>
    </row>
    <row r="36" spans="1:8" ht="23.25" customHeight="1">
      <c r="A36" s="2" t="s">
        <v>78</v>
      </c>
      <c r="B36" s="3" t="s">
        <v>30</v>
      </c>
      <c r="C36" s="4">
        <v>24000000</v>
      </c>
      <c r="D36" s="4">
        <v>18000000</v>
      </c>
      <c r="E36" s="4">
        <v>18000000</v>
      </c>
      <c r="F36" s="4">
        <v>13250000</v>
      </c>
      <c r="G36" s="5">
        <f t="shared" si="0"/>
        <v>0.7361111111111112</v>
      </c>
      <c r="H36" s="1">
        <f t="shared" si="1"/>
        <v>-10750000</v>
      </c>
    </row>
    <row r="37" spans="1:8" ht="24.75" customHeight="1">
      <c r="A37" s="2" t="s">
        <v>79</v>
      </c>
      <c r="B37" s="3" t="s">
        <v>31</v>
      </c>
      <c r="C37" s="4">
        <v>680756737</v>
      </c>
      <c r="D37" s="4">
        <v>766000000</v>
      </c>
      <c r="E37" s="4">
        <v>666000000</v>
      </c>
      <c r="F37" s="4">
        <v>657557390</v>
      </c>
      <c r="G37" s="5">
        <f t="shared" si="0"/>
        <v>0.9873234084084084</v>
      </c>
      <c r="H37" s="1">
        <f t="shared" si="1"/>
        <v>-23199347</v>
      </c>
    </row>
    <row r="38" spans="1:8" ht="36" customHeight="1">
      <c r="A38" s="2" t="s">
        <v>80</v>
      </c>
      <c r="B38" s="3" t="s">
        <v>32</v>
      </c>
      <c r="C38" s="4">
        <v>96805000</v>
      </c>
      <c r="D38" s="4">
        <v>140000000</v>
      </c>
      <c r="E38" s="4">
        <v>300000000</v>
      </c>
      <c r="F38" s="4">
        <v>137570000</v>
      </c>
      <c r="G38" s="5">
        <f t="shared" si="0"/>
        <v>0.4585666666666667</v>
      </c>
      <c r="H38" s="1">
        <f t="shared" si="1"/>
        <v>40765000</v>
      </c>
    </row>
    <row r="39" spans="1:8" s="9" customFormat="1" ht="54.75" customHeight="1">
      <c r="A39" s="20" t="s">
        <v>81</v>
      </c>
      <c r="B39" s="21" t="s">
        <v>33</v>
      </c>
      <c r="C39" s="22">
        <v>617213030</v>
      </c>
      <c r="D39" s="22">
        <v>688760800</v>
      </c>
      <c r="E39" s="22">
        <v>676995800</v>
      </c>
      <c r="F39" s="22">
        <v>650471896</v>
      </c>
      <c r="G39" s="23">
        <f t="shared" si="0"/>
        <v>0.9608211690530428</v>
      </c>
      <c r="H39" s="24">
        <f t="shared" si="1"/>
        <v>33258866</v>
      </c>
    </row>
    <row r="40" spans="1:8" ht="32.25" customHeight="1">
      <c r="A40" s="2" t="s">
        <v>82</v>
      </c>
      <c r="B40" s="3" t="s">
        <v>34</v>
      </c>
      <c r="C40" s="4">
        <v>22136204</v>
      </c>
      <c r="D40" s="4">
        <v>56047200</v>
      </c>
      <c r="E40" s="4">
        <v>56047200</v>
      </c>
      <c r="F40" s="4">
        <v>35980050</v>
      </c>
      <c r="G40" s="5">
        <f t="shared" si="0"/>
        <v>0.6419598124437974</v>
      </c>
      <c r="H40" s="1">
        <f t="shared" si="1"/>
        <v>13843846</v>
      </c>
    </row>
    <row r="41" spans="1:8" ht="63.75" customHeight="1">
      <c r="A41" s="2" t="s">
        <v>83</v>
      </c>
      <c r="B41" s="3" t="s">
        <v>35</v>
      </c>
      <c r="C41" s="4">
        <v>95952261</v>
      </c>
      <c r="D41" s="4">
        <v>130900000</v>
      </c>
      <c r="E41" s="4">
        <v>130900000</v>
      </c>
      <c r="F41" s="4">
        <v>112354883</v>
      </c>
      <c r="G41" s="5">
        <f t="shared" si="0"/>
        <v>0.8583260733384263</v>
      </c>
      <c r="H41" s="1">
        <f t="shared" si="1"/>
        <v>16402622</v>
      </c>
    </row>
    <row r="42" spans="1:8" ht="33.75" customHeight="1">
      <c r="A42" s="2" t="s">
        <v>84</v>
      </c>
      <c r="B42" s="3" t="s">
        <v>36</v>
      </c>
      <c r="C42" s="4">
        <v>10793750</v>
      </c>
      <c r="D42" s="4">
        <v>22100000</v>
      </c>
      <c r="E42" s="4">
        <v>22100000</v>
      </c>
      <c r="F42" s="4">
        <v>15086050</v>
      </c>
      <c r="G42" s="5">
        <f t="shared" si="0"/>
        <v>0.6826266968325791</v>
      </c>
      <c r="H42" s="1">
        <f t="shared" si="1"/>
        <v>4292300</v>
      </c>
    </row>
    <row r="43" spans="1:8" ht="24.75" customHeight="1">
      <c r="A43" s="2" t="s">
        <v>85</v>
      </c>
      <c r="B43" s="3" t="s">
        <v>37</v>
      </c>
      <c r="C43" s="4">
        <v>392964682</v>
      </c>
      <c r="D43" s="4">
        <v>1122800000</v>
      </c>
      <c r="E43" s="4">
        <v>928000000</v>
      </c>
      <c r="F43" s="4">
        <v>380342744</v>
      </c>
      <c r="G43" s="5">
        <f t="shared" si="0"/>
        <v>0.4098520948275862</v>
      </c>
      <c r="H43" s="1">
        <f t="shared" si="1"/>
        <v>-12621938</v>
      </c>
    </row>
    <row r="44" spans="1:8" ht="24.75" customHeight="1">
      <c r="A44" s="2" t="s">
        <v>86</v>
      </c>
      <c r="B44" s="3" t="s">
        <v>38</v>
      </c>
      <c r="C44" s="4">
        <v>8946570</v>
      </c>
      <c r="D44" s="4">
        <v>90000000</v>
      </c>
      <c r="E44" s="4">
        <v>90000000</v>
      </c>
      <c r="F44" s="4">
        <v>88230000</v>
      </c>
      <c r="G44" s="5">
        <f t="shared" si="0"/>
        <v>0.9803333333333333</v>
      </c>
      <c r="H44" s="1">
        <f t="shared" si="1"/>
        <v>79283430</v>
      </c>
    </row>
    <row r="45" spans="1:8" ht="31.5" customHeight="1">
      <c r="A45" s="2" t="s">
        <v>87</v>
      </c>
      <c r="B45" s="3" t="s">
        <v>39</v>
      </c>
      <c r="C45" s="4">
        <v>1154450</v>
      </c>
      <c r="D45" s="4">
        <v>5000000</v>
      </c>
      <c r="E45" s="4">
        <v>5000000</v>
      </c>
      <c r="F45" s="4">
        <v>2559750</v>
      </c>
      <c r="G45" s="5">
        <f t="shared" si="0"/>
        <v>0.51195</v>
      </c>
      <c r="H45" s="1">
        <f t="shared" si="1"/>
        <v>1405300</v>
      </c>
    </row>
    <row r="46" spans="1:8" ht="24.75" customHeight="1">
      <c r="A46" s="2" t="s">
        <v>88</v>
      </c>
      <c r="B46" s="3" t="s">
        <v>92</v>
      </c>
      <c r="C46" s="4">
        <v>9662800</v>
      </c>
      <c r="D46" s="4">
        <v>30000000</v>
      </c>
      <c r="E46" s="4">
        <v>30000000</v>
      </c>
      <c r="F46" s="4">
        <v>29480400</v>
      </c>
      <c r="G46" s="5">
        <f t="shared" si="0"/>
        <v>0.98268</v>
      </c>
      <c r="H46" s="1">
        <f t="shared" si="1"/>
        <v>19817600</v>
      </c>
    </row>
    <row r="47" spans="1:8" ht="63.75" customHeight="1">
      <c r="A47" s="2" t="s">
        <v>89</v>
      </c>
      <c r="B47" s="3" t="s">
        <v>40</v>
      </c>
      <c r="C47" s="4">
        <v>93000000</v>
      </c>
      <c r="D47" s="4">
        <v>400000000</v>
      </c>
      <c r="E47" s="4">
        <v>115000000</v>
      </c>
      <c r="F47" s="4">
        <v>115000000</v>
      </c>
      <c r="G47" s="5">
        <f t="shared" si="0"/>
        <v>1</v>
      </c>
      <c r="H47" s="1">
        <f t="shared" si="1"/>
        <v>22000000</v>
      </c>
    </row>
    <row r="48" spans="1:7" ht="15.75" customHeight="1">
      <c r="A48" s="2" t="s">
        <v>98</v>
      </c>
      <c r="B48" s="3"/>
      <c r="C48" s="4">
        <v>76046522</v>
      </c>
      <c r="D48" s="4"/>
      <c r="E48" s="4"/>
      <c r="F48" s="4"/>
      <c r="G48" s="5"/>
    </row>
    <row r="49" spans="1:7" ht="63.75" customHeight="1">
      <c r="A49" s="2"/>
      <c r="B49" s="3"/>
      <c r="C49" s="19">
        <f>SUM(C5:C48)</f>
        <v>19357498963</v>
      </c>
      <c r="D49" s="19">
        <f>SUM(D5:D48)</f>
        <v>25932987000</v>
      </c>
      <c r="E49" s="19">
        <f>SUM(E5:E48)</f>
        <v>25796222000</v>
      </c>
      <c r="F49" s="19">
        <f>SUM(F5:F48)</f>
        <v>23358084176</v>
      </c>
      <c r="G49" s="5"/>
    </row>
    <row r="50" spans="1:7" ht="22.5" customHeight="1">
      <c r="A50" s="2"/>
      <c r="B50" s="3" t="s">
        <v>99</v>
      </c>
      <c r="C50" s="19">
        <f>+C49-C14</f>
        <v>19335497763</v>
      </c>
      <c r="D50" s="19">
        <f>+D49-D14</f>
        <v>25907307000</v>
      </c>
      <c r="E50" s="19">
        <f>+E49-E14</f>
        <v>25770542000</v>
      </c>
      <c r="F50" s="19">
        <f>+F49-F14</f>
        <v>23333944176</v>
      </c>
      <c r="G50" s="5"/>
    </row>
    <row r="51" spans="1:7" ht="22.5" customHeight="1">
      <c r="A51" s="2"/>
      <c r="B51" s="3"/>
      <c r="C51" s="19">
        <f>C49-C39</f>
        <v>18740285933</v>
      </c>
      <c r="D51" s="19">
        <f>+D50-D39</f>
        <v>25218546200</v>
      </c>
      <c r="E51" s="19">
        <f>+E50-E39</f>
        <v>25093546200</v>
      </c>
      <c r="F51" s="19">
        <f>+F50-F39</f>
        <v>22683472280</v>
      </c>
      <c r="G51" s="5"/>
    </row>
    <row r="52" spans="1:8" ht="18" customHeight="1">
      <c r="A52" s="2" t="s">
        <v>90</v>
      </c>
      <c r="B52" s="3" t="s">
        <v>41</v>
      </c>
      <c r="C52" s="4">
        <v>753209155</v>
      </c>
      <c r="D52" s="4"/>
      <c r="E52" s="4">
        <v>132378744</v>
      </c>
      <c r="F52" s="4"/>
      <c r="G52" s="5">
        <f t="shared" si="0"/>
        <v>0</v>
      </c>
      <c r="H52" s="1"/>
    </row>
    <row r="53" spans="1:9" ht="21" customHeight="1">
      <c r="A53" s="6"/>
      <c r="B53" s="6" t="s">
        <v>42</v>
      </c>
      <c r="C53" s="10">
        <f>+C49+C52</f>
        <v>20110708118</v>
      </c>
      <c r="D53" s="10">
        <f>+D49+D52</f>
        <v>25932987000</v>
      </c>
      <c r="E53" s="10">
        <f>+E49+E52</f>
        <v>25928600744</v>
      </c>
      <c r="F53" s="10">
        <f>+F49+F52</f>
        <v>23358084176</v>
      </c>
      <c r="G53" s="7"/>
      <c r="H53" s="1">
        <f>+D53-D14</f>
        <v>25907307000</v>
      </c>
      <c r="I53" s="1">
        <f>+E53-E14</f>
        <v>25902920744</v>
      </c>
    </row>
    <row r="55" spans="4:7" ht="15">
      <c r="D55" s="1"/>
      <c r="F55" s="1">
        <f>+F53-C53</f>
        <v>3247376058</v>
      </c>
      <c r="G55" s="1"/>
    </row>
    <row r="57" ht="15">
      <c r="F57" s="18">
        <f>19358.6-19357.5</f>
        <v>1.0999999999985448</v>
      </c>
    </row>
  </sheetData>
  <sheetProtection/>
  <mergeCells count="2">
    <mergeCell ref="B1:F1"/>
    <mergeCell ref="A2:G2"/>
  </mergeCells>
  <printOptions/>
  <pageMargins left="0" right="0" top="0" bottom="0" header="0.31496062992125984" footer="0.31496062992125984"/>
  <pageSetup errors="blank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9"/>
  <sheetViews>
    <sheetView showGridLines="0" zoomScalePageLayoutView="0" workbookViewId="0" topLeftCell="A49">
      <selection activeCell="C9" sqref="C9:F9"/>
    </sheetView>
  </sheetViews>
  <sheetFormatPr defaultColWidth="9.140625" defaultRowHeight="15"/>
  <cols>
    <col min="1" max="1" width="10.57421875" style="11" customWidth="1"/>
    <col min="2" max="2" width="32.421875" style="0" customWidth="1"/>
    <col min="3" max="4" width="15.00390625" style="0" customWidth="1"/>
    <col min="5" max="5" width="15.140625" style="1" customWidth="1"/>
    <col min="6" max="6" width="15.421875" style="1" customWidth="1"/>
    <col min="7" max="7" width="7.421875" style="0" customWidth="1"/>
    <col min="8" max="9" width="13.8515625" style="0" bestFit="1" customWidth="1"/>
  </cols>
  <sheetData>
    <row r="1" spans="2:6" ht="18.75">
      <c r="B1" s="48" t="s">
        <v>93</v>
      </c>
      <c r="C1" s="48"/>
      <c r="D1" s="48"/>
      <c r="E1" s="48"/>
      <c r="F1" s="48"/>
    </row>
    <row r="2" spans="1:7" ht="33" customHeight="1">
      <c r="A2" s="49" t="s">
        <v>96</v>
      </c>
      <c r="B2" s="49"/>
      <c r="C2" s="49"/>
      <c r="D2" s="49"/>
      <c r="E2" s="49"/>
      <c r="F2" s="49"/>
      <c r="G2" s="49"/>
    </row>
    <row r="3" ht="11.25" customHeight="1" hidden="1"/>
    <row r="4" spans="1:7" s="9" customFormat="1" ht="21.75" customHeight="1">
      <c r="A4" s="6" t="s">
        <v>44</v>
      </c>
      <c r="B4" s="6" t="s">
        <v>45</v>
      </c>
      <c r="C4" s="6" t="s">
        <v>97</v>
      </c>
      <c r="D4" s="33" t="s">
        <v>94</v>
      </c>
      <c r="E4" s="34" t="s">
        <v>95</v>
      </c>
      <c r="F4" s="34" t="s">
        <v>46</v>
      </c>
      <c r="G4" s="35" t="s">
        <v>47</v>
      </c>
    </row>
    <row r="5" spans="1:7" s="9" customFormat="1" ht="27" customHeight="1">
      <c r="A5" s="6"/>
      <c r="B5" s="26" t="s">
        <v>107</v>
      </c>
      <c r="C5" s="7">
        <f>+C6+C7+C8</f>
        <v>75395280</v>
      </c>
      <c r="D5" s="7">
        <f>+D6+D7+D8</f>
        <v>131439100</v>
      </c>
      <c r="E5" s="7">
        <f>+E6+E7+E8</f>
        <v>131439100</v>
      </c>
      <c r="F5" s="7">
        <f>+F6+F7+F8</f>
        <v>127752740</v>
      </c>
      <c r="G5" s="8"/>
    </row>
    <row r="6" spans="1:7" ht="66" customHeight="1">
      <c r="A6" s="2" t="s">
        <v>48</v>
      </c>
      <c r="B6" s="3" t="s">
        <v>43</v>
      </c>
      <c r="C6" s="4">
        <v>15356600</v>
      </c>
      <c r="D6" s="4">
        <v>15200000</v>
      </c>
      <c r="E6" s="4">
        <v>15200000</v>
      </c>
      <c r="F6" s="4">
        <v>14007000</v>
      </c>
      <c r="G6" s="5">
        <f>+F6/E6</f>
        <v>0.9215131578947369</v>
      </c>
    </row>
    <row r="7" spans="1:8" ht="31.5" customHeight="1">
      <c r="A7" s="2" t="s">
        <v>49</v>
      </c>
      <c r="B7" s="3" t="s">
        <v>0</v>
      </c>
      <c r="C7" s="4">
        <v>38738038</v>
      </c>
      <c r="D7" s="4">
        <v>90000000</v>
      </c>
      <c r="E7" s="4">
        <v>90000000</v>
      </c>
      <c r="F7" s="4">
        <v>88665027</v>
      </c>
      <c r="G7" s="5">
        <f aca="true" t="shared" si="0" ref="G7:G47">+F7/E7</f>
        <v>0.9851669666666667</v>
      </c>
      <c r="H7" s="1"/>
    </row>
    <row r="8" spans="1:8" ht="43.5" customHeight="1">
      <c r="A8" s="2" t="s">
        <v>50</v>
      </c>
      <c r="B8" s="3" t="s">
        <v>1</v>
      </c>
      <c r="C8" s="4">
        <v>21300642</v>
      </c>
      <c r="D8" s="4">
        <v>26239100</v>
      </c>
      <c r="E8" s="4">
        <v>26239100</v>
      </c>
      <c r="F8" s="4">
        <v>25080713</v>
      </c>
      <c r="G8" s="5">
        <f t="shared" si="0"/>
        <v>0.9558526397627968</v>
      </c>
      <c r="H8" s="1"/>
    </row>
    <row r="9" spans="1:8" ht="15.75" customHeight="1">
      <c r="A9" s="2"/>
      <c r="B9" s="29" t="s">
        <v>100</v>
      </c>
      <c r="C9" s="19">
        <f>+C11+C12+C13+C14+C15+C10</f>
        <v>13144207025</v>
      </c>
      <c r="D9" s="19">
        <f>+D11+D12+D13+D14+D15+D10</f>
        <v>13638169800</v>
      </c>
      <c r="E9" s="19">
        <f>+E11+E12+E13+E14+E15+E10</f>
        <v>13554269800</v>
      </c>
      <c r="F9" s="19">
        <f>+F11+F12+F13+F14+F15+F10</f>
        <v>13473605292</v>
      </c>
      <c r="G9" s="5"/>
      <c r="H9" s="1"/>
    </row>
    <row r="10" spans="1:8" ht="23.25" customHeight="1">
      <c r="A10" s="2" t="s">
        <v>51</v>
      </c>
      <c r="B10" s="3" t="s">
        <v>2</v>
      </c>
      <c r="C10" s="4">
        <v>1138085728</v>
      </c>
      <c r="D10" s="4">
        <v>1260720000</v>
      </c>
      <c r="E10" s="4">
        <v>1200720000</v>
      </c>
      <c r="F10" s="4">
        <v>1199154917</v>
      </c>
      <c r="G10" s="5">
        <f>+F10/E10</f>
        <v>0.9986965462389233</v>
      </c>
      <c r="H10" s="1"/>
    </row>
    <row r="11" spans="1:7" ht="21.75" customHeight="1">
      <c r="A11" s="2" t="s">
        <v>52</v>
      </c>
      <c r="B11" s="3" t="s">
        <v>3</v>
      </c>
      <c r="C11" s="4">
        <v>21826500</v>
      </c>
      <c r="D11" s="4">
        <v>21704400</v>
      </c>
      <c r="E11" s="4">
        <v>21704400</v>
      </c>
      <c r="F11" s="4">
        <v>21418500</v>
      </c>
      <c r="G11" s="5">
        <f t="shared" si="0"/>
        <v>0.9868275557029911</v>
      </c>
    </row>
    <row r="12" spans="1:7" ht="17.25" customHeight="1">
      <c r="A12" s="2" t="s">
        <v>53</v>
      </c>
      <c r="B12" s="3" t="s">
        <v>4</v>
      </c>
      <c r="C12" s="4">
        <v>818472457</v>
      </c>
      <c r="D12" s="4">
        <v>842400000</v>
      </c>
      <c r="E12" s="4">
        <v>892400000</v>
      </c>
      <c r="F12" s="4">
        <v>882029186</v>
      </c>
      <c r="G12" s="5">
        <f t="shared" si="0"/>
        <v>0.9883787382339758</v>
      </c>
    </row>
    <row r="13" spans="1:7" ht="42.75" customHeight="1">
      <c r="A13" s="2" t="s">
        <v>54</v>
      </c>
      <c r="B13" s="3" t="s">
        <v>5</v>
      </c>
      <c r="C13" s="4">
        <v>172616550</v>
      </c>
      <c r="D13" s="4">
        <v>216960000</v>
      </c>
      <c r="E13" s="4">
        <v>217960000</v>
      </c>
      <c r="F13" s="4">
        <v>217960000</v>
      </c>
      <c r="G13" s="5">
        <f t="shared" si="0"/>
        <v>1</v>
      </c>
    </row>
    <row r="14" spans="1:7" ht="45.75" customHeight="1">
      <c r="A14" s="2" t="s">
        <v>55</v>
      </c>
      <c r="B14" s="3" t="s">
        <v>6</v>
      </c>
      <c r="C14" s="4">
        <v>106600273</v>
      </c>
      <c r="D14" s="4">
        <v>124385400</v>
      </c>
      <c r="E14" s="4">
        <v>149485400</v>
      </c>
      <c r="F14" s="4">
        <v>142890281</v>
      </c>
      <c r="G14" s="5">
        <f t="shared" si="0"/>
        <v>0.9558811830453008</v>
      </c>
    </row>
    <row r="15" spans="1:7" ht="18" customHeight="1">
      <c r="A15" s="2" t="s">
        <v>56</v>
      </c>
      <c r="B15" s="3" t="s">
        <v>7</v>
      </c>
      <c r="C15" s="4">
        <v>10886605517</v>
      </c>
      <c r="D15" s="4">
        <v>11172000000</v>
      </c>
      <c r="E15" s="4">
        <v>11072000000</v>
      </c>
      <c r="F15" s="4">
        <v>11010152408</v>
      </c>
      <c r="G15" s="5">
        <f t="shared" si="0"/>
        <v>0.9944140541907515</v>
      </c>
    </row>
    <row r="16" spans="1:7" ht="32.25" customHeight="1">
      <c r="A16" s="2" t="s">
        <v>57</v>
      </c>
      <c r="B16" s="3" t="s">
        <v>8</v>
      </c>
      <c r="C16" s="4">
        <v>22001200</v>
      </c>
      <c r="D16" s="4">
        <v>25680000</v>
      </c>
      <c r="E16" s="4">
        <v>25680000</v>
      </c>
      <c r="F16" s="4">
        <v>24140000</v>
      </c>
      <c r="G16" s="5">
        <f t="shared" si="0"/>
        <v>0.9400311526479751</v>
      </c>
    </row>
    <row r="17" spans="1:7" ht="20.25" customHeight="1">
      <c r="A17" s="2"/>
      <c r="B17" s="30" t="s">
        <v>101</v>
      </c>
      <c r="C17" s="19">
        <f>+C18</f>
        <v>197200000</v>
      </c>
      <c r="D17" s="19">
        <f>+D18</f>
        <v>240000000</v>
      </c>
      <c r="E17" s="19">
        <f>+E18</f>
        <v>257800000</v>
      </c>
      <c r="F17" s="19">
        <f>+F18</f>
        <v>251200000</v>
      </c>
      <c r="G17" s="5">
        <f t="shared" si="0"/>
        <v>0.9743987587276959</v>
      </c>
    </row>
    <row r="18" spans="1:8" ht="22.5" customHeight="1">
      <c r="A18" s="2" t="s">
        <v>58</v>
      </c>
      <c r="B18" s="3" t="s">
        <v>9</v>
      </c>
      <c r="C18" s="4">
        <v>197200000</v>
      </c>
      <c r="D18" s="4">
        <v>240000000</v>
      </c>
      <c r="E18" s="4">
        <v>257800000</v>
      </c>
      <c r="F18" s="4">
        <v>251200000</v>
      </c>
      <c r="G18" s="5">
        <f t="shared" si="0"/>
        <v>0.9743987587276959</v>
      </c>
      <c r="H18" s="12">
        <v>13638200</v>
      </c>
    </row>
    <row r="19" spans="1:8" ht="27.75" customHeight="1">
      <c r="A19" s="2"/>
      <c r="B19" s="30" t="s">
        <v>102</v>
      </c>
      <c r="C19" s="19">
        <f>+C20+C21+C22+C23+C24+C25+C26+C27+C28+C29+C30+C31+C32</f>
        <v>3667055517</v>
      </c>
      <c r="D19" s="19">
        <f>+D20+D21+D22+D23+D24+D25+D26+D27+D28+D29+D30+D31+D32</f>
        <v>8101436100</v>
      </c>
      <c r="E19" s="19">
        <f>+E20+E21+E22+E23+E24+E25+E26+E27+E28+E29+E30+E31+E32</f>
        <v>7497336100</v>
      </c>
      <c r="F19" s="19">
        <f>+F20+F21+F22+F23+F24+F25+F26+F27+F28+F29+F30+F31+F32</f>
        <v>6894603199</v>
      </c>
      <c r="G19" s="32">
        <f t="shared" si="0"/>
        <v>0.9196070586991558</v>
      </c>
      <c r="H19" s="31">
        <f>6941583199-F19</f>
        <v>46980000</v>
      </c>
    </row>
    <row r="20" spans="1:7" ht="36.75" customHeight="1">
      <c r="A20" s="2" t="s">
        <v>59</v>
      </c>
      <c r="B20" s="3" t="s">
        <v>10</v>
      </c>
      <c r="C20" s="4">
        <v>28560000</v>
      </c>
      <c r="D20" s="4">
        <v>48600000</v>
      </c>
      <c r="E20" s="4">
        <v>48600000</v>
      </c>
      <c r="F20" s="4">
        <v>42585000</v>
      </c>
      <c r="G20" s="5">
        <f t="shared" si="0"/>
        <v>0.8762345679012346</v>
      </c>
    </row>
    <row r="21" spans="1:8" ht="67.5" customHeight="1">
      <c r="A21" s="2" t="s">
        <v>60</v>
      </c>
      <c r="B21" s="3" t="s">
        <v>11</v>
      </c>
      <c r="C21" s="4">
        <v>8173000</v>
      </c>
      <c r="D21" s="4">
        <v>40000000</v>
      </c>
      <c r="E21" s="4">
        <v>40000000</v>
      </c>
      <c r="F21" s="4">
        <v>22000000</v>
      </c>
      <c r="G21" s="5">
        <f t="shared" si="0"/>
        <v>0.55</v>
      </c>
      <c r="H21" s="1">
        <f>7549336100-E19</f>
        <v>52000000</v>
      </c>
    </row>
    <row r="22" spans="1:7" ht="17.25" customHeight="1">
      <c r="A22" s="2" t="s">
        <v>61</v>
      </c>
      <c r="B22" s="3" t="s">
        <v>12</v>
      </c>
      <c r="C22" s="4">
        <v>2533723300</v>
      </c>
      <c r="D22" s="4">
        <v>4130000000</v>
      </c>
      <c r="E22" s="4">
        <v>4101000000</v>
      </c>
      <c r="F22" s="4">
        <v>3880631400</v>
      </c>
      <c r="G22" s="5">
        <f t="shared" si="0"/>
        <v>0.9462646671543526</v>
      </c>
    </row>
    <row r="23" spans="1:7" ht="23.25" customHeight="1">
      <c r="A23" s="2" t="s">
        <v>62</v>
      </c>
      <c r="B23" s="3" t="s">
        <v>13</v>
      </c>
      <c r="C23" s="4"/>
      <c r="D23" s="4">
        <v>45000000</v>
      </c>
      <c r="E23" s="4">
        <v>45000000</v>
      </c>
      <c r="F23" s="4">
        <v>2758300</v>
      </c>
      <c r="G23" s="5">
        <f t="shared" si="0"/>
        <v>0.061295555555555555</v>
      </c>
    </row>
    <row r="24" spans="1:7" ht="37.5" customHeight="1">
      <c r="A24" s="2" t="s">
        <v>63</v>
      </c>
      <c r="B24" s="3" t="s">
        <v>14</v>
      </c>
      <c r="C24" s="4">
        <v>132307385</v>
      </c>
      <c r="D24" s="4">
        <v>90000000</v>
      </c>
      <c r="E24" s="4">
        <v>90000000</v>
      </c>
      <c r="F24" s="4">
        <v>37173782</v>
      </c>
      <c r="G24" s="5">
        <f t="shared" si="0"/>
        <v>0.41304202222222225</v>
      </c>
    </row>
    <row r="25" spans="1:7" ht="18" customHeight="1">
      <c r="A25" s="2" t="s">
        <v>64</v>
      </c>
      <c r="B25" s="3" t="s">
        <v>15</v>
      </c>
      <c r="C25" s="4">
        <v>582700000</v>
      </c>
      <c r="D25" s="4">
        <v>1103600000</v>
      </c>
      <c r="E25" s="4">
        <v>889600000</v>
      </c>
      <c r="F25" s="4">
        <v>886700000</v>
      </c>
      <c r="G25" s="5">
        <f t="shared" si="0"/>
        <v>0.9967401079136691</v>
      </c>
    </row>
    <row r="26" spans="1:7" ht="77.25" customHeight="1">
      <c r="A26" s="2" t="s">
        <v>65</v>
      </c>
      <c r="B26" s="3" t="s">
        <v>16</v>
      </c>
      <c r="C26" s="4">
        <v>55300000</v>
      </c>
      <c r="D26" s="4">
        <v>1750000000</v>
      </c>
      <c r="E26" s="4">
        <v>1350000000</v>
      </c>
      <c r="F26" s="4">
        <v>1251600000</v>
      </c>
      <c r="G26" s="5">
        <f t="shared" si="0"/>
        <v>0.9271111111111111</v>
      </c>
    </row>
    <row r="27" spans="1:7" ht="33.75" customHeight="1">
      <c r="A27" s="2" t="s">
        <v>66</v>
      </c>
      <c r="B27" s="3" t="s">
        <v>17</v>
      </c>
      <c r="C27" s="4">
        <v>48798020</v>
      </c>
      <c r="D27" s="4">
        <v>60493500</v>
      </c>
      <c r="E27" s="4">
        <v>60493500</v>
      </c>
      <c r="F27" s="4">
        <v>50098274</v>
      </c>
      <c r="G27" s="5">
        <f t="shared" si="0"/>
        <v>0.8281596204550902</v>
      </c>
    </row>
    <row r="28" spans="1:7" ht="45.75" customHeight="1">
      <c r="A28" s="2" t="s">
        <v>67</v>
      </c>
      <c r="B28" s="3" t="s">
        <v>18</v>
      </c>
      <c r="C28" s="4">
        <v>42013812</v>
      </c>
      <c r="D28" s="4">
        <v>55758600</v>
      </c>
      <c r="E28" s="4">
        <v>30658600</v>
      </c>
      <c r="F28" s="4">
        <v>15070443</v>
      </c>
      <c r="G28" s="5">
        <f t="shared" si="0"/>
        <v>0.4915567899382229</v>
      </c>
    </row>
    <row r="29" spans="1:7" ht="43.5" customHeight="1">
      <c r="A29" s="2" t="s">
        <v>68</v>
      </c>
      <c r="B29" s="3" t="s">
        <v>19</v>
      </c>
      <c r="C29" s="4">
        <v>1475000</v>
      </c>
      <c r="D29" s="4">
        <v>1984000</v>
      </c>
      <c r="E29" s="4">
        <v>1984000</v>
      </c>
      <c r="F29" s="4">
        <v>857000</v>
      </c>
      <c r="G29" s="5">
        <f t="shared" si="0"/>
        <v>0.4319556451612903</v>
      </c>
    </row>
    <row r="30" spans="1:7" ht="36" customHeight="1">
      <c r="A30" s="2" t="s">
        <v>69</v>
      </c>
      <c r="B30" s="3" t="s">
        <v>20</v>
      </c>
      <c r="C30" s="4">
        <v>3390000</v>
      </c>
      <c r="D30" s="4">
        <v>36000000</v>
      </c>
      <c r="E30" s="4">
        <v>36000000</v>
      </c>
      <c r="F30" s="4">
        <v>26310000</v>
      </c>
      <c r="G30" s="5">
        <f t="shared" si="0"/>
        <v>0.7308333333333333</v>
      </c>
    </row>
    <row r="31" spans="1:7" ht="18" customHeight="1">
      <c r="A31" s="2" t="s">
        <v>70</v>
      </c>
      <c r="B31" s="3" t="s">
        <v>21</v>
      </c>
      <c r="C31" s="4">
        <v>70050000</v>
      </c>
      <c r="D31" s="4">
        <v>300000000</v>
      </c>
      <c r="E31" s="4">
        <v>364000000</v>
      </c>
      <c r="F31" s="4">
        <v>324150000</v>
      </c>
      <c r="G31" s="5">
        <f t="shared" si="0"/>
        <v>0.890521978021978</v>
      </c>
    </row>
    <row r="32" spans="1:7" ht="23.25" customHeight="1">
      <c r="A32" s="2" t="s">
        <v>71</v>
      </c>
      <c r="B32" s="3" t="s">
        <v>22</v>
      </c>
      <c r="C32" s="4">
        <v>160565000</v>
      </c>
      <c r="D32" s="4">
        <v>440000000</v>
      </c>
      <c r="E32" s="4">
        <v>440000000</v>
      </c>
      <c r="F32" s="4">
        <v>354669000</v>
      </c>
      <c r="G32" s="5">
        <f t="shared" si="0"/>
        <v>0.8060659090909091</v>
      </c>
    </row>
    <row r="33" spans="1:7" ht="23.25" customHeight="1">
      <c r="A33" s="2"/>
      <c r="B33" s="28" t="s">
        <v>103</v>
      </c>
      <c r="C33" s="19">
        <f>+C34+C35+C36+C37+C38+C39</f>
        <v>7585724</v>
      </c>
      <c r="D33" s="19">
        <f>+D34+D35+D36+D37+D38+D39</f>
        <v>68879000</v>
      </c>
      <c r="E33" s="19">
        <f>+E34+E35+E36+E37+E38+E39</f>
        <v>33879000</v>
      </c>
      <c r="F33" s="19">
        <f>+F34+F35+F36+F37+F38+F39</f>
        <v>2077800</v>
      </c>
      <c r="G33" s="5">
        <f t="shared" si="0"/>
        <v>0.06133002745063314</v>
      </c>
    </row>
    <row r="34" spans="1:7" ht="44.25" customHeight="1">
      <c r="A34" s="2" t="s">
        <v>72</v>
      </c>
      <c r="B34" s="3" t="s">
        <v>23</v>
      </c>
      <c r="C34" s="4"/>
      <c r="D34" s="4">
        <v>2250000</v>
      </c>
      <c r="E34" s="4">
        <v>2250000</v>
      </c>
      <c r="F34" s="4">
        <v>0</v>
      </c>
      <c r="G34" s="5">
        <f t="shared" si="0"/>
        <v>0</v>
      </c>
    </row>
    <row r="35" spans="1:7" ht="33.75" customHeight="1">
      <c r="A35" s="2" t="s">
        <v>73</v>
      </c>
      <c r="B35" s="3" t="s">
        <v>24</v>
      </c>
      <c r="C35" s="4"/>
      <c r="D35" s="4">
        <v>2000000</v>
      </c>
      <c r="E35" s="4">
        <v>2000000</v>
      </c>
      <c r="F35" s="4">
        <v>0</v>
      </c>
      <c r="G35" s="5">
        <f t="shared" si="0"/>
        <v>0</v>
      </c>
    </row>
    <row r="36" spans="1:7" ht="42.75" customHeight="1">
      <c r="A36" s="2" t="s">
        <v>74</v>
      </c>
      <c r="B36" s="3" t="s">
        <v>25</v>
      </c>
      <c r="C36" s="4"/>
      <c r="D36" s="4">
        <v>16247000</v>
      </c>
      <c r="E36" s="4">
        <v>16247000</v>
      </c>
      <c r="F36" s="4">
        <v>0</v>
      </c>
      <c r="G36" s="5">
        <f t="shared" si="0"/>
        <v>0</v>
      </c>
    </row>
    <row r="37" spans="1:7" ht="44.25" customHeight="1">
      <c r="A37" s="2" t="s">
        <v>75</v>
      </c>
      <c r="B37" s="3" t="s">
        <v>26</v>
      </c>
      <c r="C37" s="4">
        <v>1800934</v>
      </c>
      <c r="D37" s="4">
        <v>3894000</v>
      </c>
      <c r="E37" s="4">
        <v>3894000</v>
      </c>
      <c r="F37" s="4">
        <v>0</v>
      </c>
      <c r="G37" s="5">
        <f t="shared" si="0"/>
        <v>0</v>
      </c>
    </row>
    <row r="38" spans="1:7" ht="65.25" customHeight="1">
      <c r="A38" s="2" t="s">
        <v>76</v>
      </c>
      <c r="B38" s="3" t="s">
        <v>27</v>
      </c>
      <c r="C38" s="4"/>
      <c r="D38" s="4">
        <v>4488000</v>
      </c>
      <c r="E38" s="4">
        <v>4488000</v>
      </c>
      <c r="F38" s="4">
        <v>0</v>
      </c>
      <c r="G38" s="5">
        <f t="shared" si="0"/>
        <v>0</v>
      </c>
    </row>
    <row r="39" spans="1:7" ht="18" customHeight="1">
      <c r="A39" s="2" t="s">
        <v>91</v>
      </c>
      <c r="B39" s="3" t="s">
        <v>28</v>
      </c>
      <c r="C39" s="4">
        <v>5784790</v>
      </c>
      <c r="D39" s="4">
        <v>40000000</v>
      </c>
      <c r="E39" s="4">
        <v>5000000</v>
      </c>
      <c r="F39" s="4">
        <v>2077800</v>
      </c>
      <c r="G39" s="5">
        <f t="shared" si="0"/>
        <v>0.41556</v>
      </c>
    </row>
    <row r="40" spans="1:7" ht="30.75" customHeight="1">
      <c r="A40" s="2"/>
      <c r="B40" s="28" t="s">
        <v>104</v>
      </c>
      <c r="C40" s="19">
        <f>+C41+C42+C43+C44</f>
        <v>916183948</v>
      </c>
      <c r="D40" s="19">
        <f>+D41+D42+D43+D44</f>
        <v>1181775000</v>
      </c>
      <c r="E40" s="19">
        <f>+E41+E42+E43+E44</f>
        <v>2241775000</v>
      </c>
      <c r="F40" s="19">
        <f>+F41+F42+F43+F44</f>
        <v>1155199372</v>
      </c>
      <c r="G40" s="5"/>
    </row>
    <row r="41" spans="1:7" ht="26.25" customHeight="1">
      <c r="A41" s="2" t="s">
        <v>77</v>
      </c>
      <c r="B41" s="3" t="s">
        <v>29</v>
      </c>
      <c r="C41" s="4">
        <v>114622211</v>
      </c>
      <c r="D41" s="4">
        <v>257775000</v>
      </c>
      <c r="E41" s="4">
        <v>1257775000</v>
      </c>
      <c r="F41" s="4">
        <v>346821982</v>
      </c>
      <c r="G41" s="5">
        <f t="shared" si="0"/>
        <v>0.2757424674524458</v>
      </c>
    </row>
    <row r="42" spans="1:7" ht="23.25" customHeight="1">
      <c r="A42" s="2" t="s">
        <v>78</v>
      </c>
      <c r="B42" s="3" t="s">
        <v>30</v>
      </c>
      <c r="C42" s="4">
        <v>24000000</v>
      </c>
      <c r="D42" s="4">
        <v>18000000</v>
      </c>
      <c r="E42" s="4">
        <v>18000000</v>
      </c>
      <c r="F42" s="4">
        <v>13250000</v>
      </c>
      <c r="G42" s="5">
        <f t="shared" si="0"/>
        <v>0.7361111111111112</v>
      </c>
    </row>
    <row r="43" spans="1:9" ht="24.75" customHeight="1">
      <c r="A43" s="2" t="s">
        <v>79</v>
      </c>
      <c r="B43" s="3" t="s">
        <v>31</v>
      </c>
      <c r="C43" s="4">
        <v>680756737</v>
      </c>
      <c r="D43" s="4">
        <v>766000000</v>
      </c>
      <c r="E43" s="4">
        <v>666000000</v>
      </c>
      <c r="F43" s="4">
        <v>657557390</v>
      </c>
      <c r="G43" s="5">
        <f t="shared" si="0"/>
        <v>0.9873234084084084</v>
      </c>
      <c r="I43">
        <f>1155.2/2241.8</f>
        <v>0.5153002051922562</v>
      </c>
    </row>
    <row r="44" spans="1:7" ht="36" customHeight="1">
      <c r="A44" s="2" t="s">
        <v>80</v>
      </c>
      <c r="B44" s="3" t="s">
        <v>32</v>
      </c>
      <c r="C44" s="4">
        <v>96805000</v>
      </c>
      <c r="D44" s="4">
        <v>140000000</v>
      </c>
      <c r="E44" s="4">
        <v>300000000</v>
      </c>
      <c r="F44" s="4">
        <v>137570000</v>
      </c>
      <c r="G44" s="5">
        <f t="shared" si="0"/>
        <v>0.4585666666666667</v>
      </c>
    </row>
    <row r="45" spans="1:7" ht="36" customHeight="1">
      <c r="A45" s="2"/>
      <c r="B45" s="27" t="s">
        <v>105</v>
      </c>
      <c r="C45" s="19">
        <f>+C46+C47</f>
        <v>1251823747</v>
      </c>
      <c r="D45" s="19">
        <f>+D46+D48+D49+D50+D51+D52+D53+D54+D55</f>
        <v>2545608000</v>
      </c>
      <c r="E45" s="19">
        <f>+E46+E48+E49+E50+E51+E52+E53+E54+E55</f>
        <v>2054043000</v>
      </c>
      <c r="F45" s="19">
        <f>+F46+F48+F49+F50+F51+F52+F53+F54+F55</f>
        <v>1429505773</v>
      </c>
      <c r="G45" s="32">
        <f t="shared" si="0"/>
        <v>0.6959473453087399</v>
      </c>
    </row>
    <row r="46" spans="1:7" ht="54.75" customHeight="1">
      <c r="A46" s="2" t="s">
        <v>81</v>
      </c>
      <c r="B46" s="3" t="s">
        <v>33</v>
      </c>
      <c r="C46" s="4">
        <v>617213030</v>
      </c>
      <c r="D46" s="4">
        <v>688760800</v>
      </c>
      <c r="E46" s="4">
        <v>676995800</v>
      </c>
      <c r="F46" s="4">
        <v>650471896</v>
      </c>
      <c r="G46" s="5">
        <f t="shared" si="0"/>
        <v>0.9608211690530428</v>
      </c>
    </row>
    <row r="47" spans="1:7" ht="42.75" customHeight="1">
      <c r="A47" s="2"/>
      <c r="B47" s="27" t="s">
        <v>106</v>
      </c>
      <c r="C47" s="19">
        <f>+C48+C49+C50+C51+C52+C53+C54+C55</f>
        <v>634610717</v>
      </c>
      <c r="D47" s="19">
        <f>+D48+D49+D50+D51+D52+D53+D54+D55</f>
        <v>1856847200</v>
      </c>
      <c r="E47" s="19">
        <f>+E48+E49+E50+E51+E52+E53+E54+E55</f>
        <v>1377047200</v>
      </c>
      <c r="F47" s="19">
        <f>+F48+F49+F50+F51+F52+F53+F54+F55</f>
        <v>779033877</v>
      </c>
      <c r="G47" s="32">
        <f t="shared" si="0"/>
        <v>0.5657277956775919</v>
      </c>
    </row>
    <row r="48" spans="1:7" ht="32.25" customHeight="1">
      <c r="A48" s="2" t="s">
        <v>82</v>
      </c>
      <c r="B48" s="3" t="s">
        <v>34</v>
      </c>
      <c r="C48" s="4">
        <v>22136204</v>
      </c>
      <c r="D48" s="4">
        <v>56047200</v>
      </c>
      <c r="E48" s="4">
        <v>56047200</v>
      </c>
      <c r="F48" s="4">
        <v>35980050</v>
      </c>
      <c r="G48" s="5">
        <f aca="true" t="shared" si="1" ref="G48:G56">+F48/E48</f>
        <v>0.6419598124437974</v>
      </c>
    </row>
    <row r="49" spans="1:7" ht="63.75" customHeight="1">
      <c r="A49" s="2" t="s">
        <v>83</v>
      </c>
      <c r="B49" s="3" t="s">
        <v>35</v>
      </c>
      <c r="C49" s="4">
        <v>95952261</v>
      </c>
      <c r="D49" s="4">
        <v>130900000</v>
      </c>
      <c r="E49" s="4">
        <v>130900000</v>
      </c>
      <c r="F49" s="4">
        <v>112354883</v>
      </c>
      <c r="G49" s="5">
        <f t="shared" si="1"/>
        <v>0.8583260733384263</v>
      </c>
    </row>
    <row r="50" spans="1:7" ht="33.75" customHeight="1">
      <c r="A50" s="2" t="s">
        <v>84</v>
      </c>
      <c r="B50" s="3" t="s">
        <v>36</v>
      </c>
      <c r="C50" s="4">
        <v>10793750</v>
      </c>
      <c r="D50" s="4">
        <v>22100000</v>
      </c>
      <c r="E50" s="4">
        <v>22100000</v>
      </c>
      <c r="F50" s="4">
        <v>15086050</v>
      </c>
      <c r="G50" s="5">
        <f t="shared" si="1"/>
        <v>0.6826266968325791</v>
      </c>
    </row>
    <row r="51" spans="1:7" ht="24.75" customHeight="1">
      <c r="A51" s="2" t="s">
        <v>85</v>
      </c>
      <c r="B51" s="3" t="s">
        <v>37</v>
      </c>
      <c r="C51" s="4">
        <v>392964682</v>
      </c>
      <c r="D51" s="4">
        <v>1122800000</v>
      </c>
      <c r="E51" s="4">
        <v>928000000</v>
      </c>
      <c r="F51" s="4">
        <v>380342744</v>
      </c>
      <c r="G51" s="5">
        <f t="shared" si="1"/>
        <v>0.4098520948275862</v>
      </c>
    </row>
    <row r="52" spans="1:7" ht="24.75" customHeight="1">
      <c r="A52" s="2" t="s">
        <v>86</v>
      </c>
      <c r="B52" s="3" t="s">
        <v>38</v>
      </c>
      <c r="C52" s="4">
        <v>8946570</v>
      </c>
      <c r="D52" s="4">
        <v>90000000</v>
      </c>
      <c r="E52" s="4">
        <v>90000000</v>
      </c>
      <c r="F52" s="4">
        <v>88230000</v>
      </c>
      <c r="G52" s="5">
        <f t="shared" si="1"/>
        <v>0.9803333333333333</v>
      </c>
    </row>
    <row r="53" spans="1:7" ht="36" customHeight="1">
      <c r="A53" s="2" t="s">
        <v>87</v>
      </c>
      <c r="B53" s="3" t="s">
        <v>39</v>
      </c>
      <c r="C53" s="4">
        <v>1154450</v>
      </c>
      <c r="D53" s="4">
        <v>5000000</v>
      </c>
      <c r="E53" s="4">
        <v>5000000</v>
      </c>
      <c r="F53" s="4">
        <v>2559750</v>
      </c>
      <c r="G53" s="5">
        <f t="shared" si="1"/>
        <v>0.51195</v>
      </c>
    </row>
    <row r="54" spans="1:7" ht="25.5" customHeight="1">
      <c r="A54" s="2" t="s">
        <v>88</v>
      </c>
      <c r="B54" s="3" t="s">
        <v>92</v>
      </c>
      <c r="C54" s="4">
        <v>9662800</v>
      </c>
      <c r="D54" s="4">
        <v>30000000</v>
      </c>
      <c r="E54" s="4">
        <v>30000000</v>
      </c>
      <c r="F54" s="4">
        <v>29480400</v>
      </c>
      <c r="G54" s="5">
        <f t="shared" si="1"/>
        <v>0.98268</v>
      </c>
    </row>
    <row r="55" spans="1:7" ht="63.75" customHeight="1">
      <c r="A55" s="2" t="s">
        <v>89</v>
      </c>
      <c r="B55" s="3" t="s">
        <v>40</v>
      </c>
      <c r="C55" s="4">
        <v>93000000</v>
      </c>
      <c r="D55" s="4">
        <v>400000000</v>
      </c>
      <c r="E55" s="4">
        <v>115000000</v>
      </c>
      <c r="F55" s="4">
        <v>115000000</v>
      </c>
      <c r="G55" s="5">
        <f t="shared" si="1"/>
        <v>1</v>
      </c>
    </row>
    <row r="56" spans="1:8" ht="18" customHeight="1">
      <c r="A56" s="2" t="s">
        <v>90</v>
      </c>
      <c r="B56" s="3" t="s">
        <v>41</v>
      </c>
      <c r="C56" s="4"/>
      <c r="D56" s="4"/>
      <c r="E56" s="4">
        <v>157462744</v>
      </c>
      <c r="F56" s="4">
        <v>132378744</v>
      </c>
      <c r="G56" s="5">
        <f t="shared" si="1"/>
        <v>0.8406988258759164</v>
      </c>
      <c r="H56" s="1"/>
    </row>
    <row r="57" spans="1:9" ht="21" customHeight="1">
      <c r="A57" s="6"/>
      <c r="B57" s="6" t="s">
        <v>42</v>
      </c>
      <c r="C57" s="10">
        <f>+C5+C9+C17+C19+C33+C40+C45+C47+C16</f>
        <v>19916063158</v>
      </c>
      <c r="D57" s="10">
        <f>+D5+D9+D17+D19+D33+D40+D45+D47+D16</f>
        <v>27789834200</v>
      </c>
      <c r="E57" s="10">
        <f>+E5+E9+E17+E19+E33+E40+E45+E47+E16+E56</f>
        <v>27330731944</v>
      </c>
      <c r="F57" s="10">
        <f>+F5+F9+F17+F19+F33+F40+F45+F47+F16+F56</f>
        <v>24269496797</v>
      </c>
      <c r="G57" s="25">
        <f>+F57/E57</f>
        <v>0.8879929321588461</v>
      </c>
      <c r="H57" s="1">
        <f>+D57-D16</f>
        <v>27764154200</v>
      </c>
      <c r="I57" s="1">
        <f>+E57-E16</f>
        <v>27305051944</v>
      </c>
    </row>
    <row r="58" ht="15">
      <c r="F58" s="1">
        <v>22913823136</v>
      </c>
    </row>
    <row r="59" spans="4:7" ht="15">
      <c r="D59" s="1"/>
      <c r="G59" s="1"/>
    </row>
  </sheetData>
  <sheetProtection/>
  <mergeCells count="2">
    <mergeCell ref="A2:G2"/>
    <mergeCell ref="B1:F1"/>
  </mergeCells>
  <printOptions/>
  <pageMargins left="0" right="0" top="0" bottom="0" header="0.31496062992125984" footer="0.31496062992125984"/>
  <pageSetup errors="blank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Ruzanna</cp:lastModifiedBy>
  <cp:lastPrinted>2022-05-23T10:21:42Z</cp:lastPrinted>
  <dcterms:created xsi:type="dcterms:W3CDTF">2022-05-11T10:37:56Z</dcterms:created>
  <dcterms:modified xsi:type="dcterms:W3CDTF">2022-08-31T10:51:05Z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19.1.12.0</vt:lpwstr>
  </property>
</Properties>
</file>